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45" windowWidth="18180" windowHeight="6675"/>
  </bookViews>
  <sheets>
    <sheet name="Прил.1" sheetId="1" r:id="rId1"/>
    <sheet name="Прил.2" sheetId="2" r:id="rId2"/>
    <sheet name="Прил.3" sheetId="3" r:id="rId3"/>
  </sheets>
  <calcPr calcId="145621"/>
</workbook>
</file>

<file path=xl/calcChain.xml><?xml version="1.0" encoding="utf-8"?>
<calcChain xmlns="http://schemas.openxmlformats.org/spreadsheetml/2006/main">
  <c r="G10" i="1" l="1"/>
  <c r="F10" i="1"/>
  <c r="E10" i="1"/>
  <c r="G9" i="1"/>
  <c r="F9" i="1"/>
  <c r="E9" i="1"/>
  <c r="G11" i="2"/>
  <c r="F11" i="2"/>
  <c r="E11" i="2"/>
  <c r="G10" i="2"/>
  <c r="F10" i="2"/>
  <c r="E10" i="2"/>
  <c r="G18" i="1"/>
  <c r="G19" i="1"/>
  <c r="F18" i="1"/>
  <c r="G20" i="1"/>
  <c r="G9" i="2" l="1"/>
  <c r="F9" i="2"/>
  <c r="E9" i="2"/>
  <c r="F18" i="2"/>
  <c r="F17" i="1" s="1"/>
  <c r="G18" i="2"/>
  <c r="F17" i="2"/>
  <c r="G17" i="2"/>
  <c r="G16" i="2"/>
  <c r="F16" i="2"/>
  <c r="G15" i="2"/>
  <c r="F15" i="2"/>
  <c r="F14" i="1"/>
  <c r="G21" i="2"/>
  <c r="G19" i="2"/>
  <c r="F21" i="2"/>
  <c r="D9" i="2"/>
  <c r="F19" i="2"/>
  <c r="G20" i="2"/>
  <c r="G16" i="1"/>
  <c r="F16" i="1"/>
  <c r="F15" i="1"/>
  <c r="G15" i="1"/>
  <c r="G14" i="1"/>
  <c r="F19" i="1" l="1"/>
  <c r="F20" i="2" s="1"/>
  <c r="D8" i="1"/>
  <c r="G8" i="1" l="1"/>
  <c r="F8" i="1"/>
  <c r="E8" i="1"/>
</calcChain>
</file>

<file path=xl/sharedStrings.xml><?xml version="1.0" encoding="utf-8"?>
<sst xmlns="http://schemas.openxmlformats.org/spreadsheetml/2006/main" count="108" uniqueCount="62">
  <si>
    <t>Единица измерения</t>
  </si>
  <si>
    <t>Значения в ценах 2018 года без НДС</t>
  </si>
  <si>
    <t>Стандартизированная тарифная ставка на покрытие расходов на технологическое присоединение энергопринимающих устройств потребителей электрической энергии, объектов электросетевого хозяйства, принадлежащих сетевым организациям и иным лицам, за исключением мероприятий, связанных со строительством «последней мили» и разработкой организацией проектной документации, в том числе ставки на покрытие расходов по отдельным мероприятиям:</t>
  </si>
  <si>
    <t>Подготовка и выдача сетевой организацией технических условий Заявителю (ТУ)</t>
  </si>
  <si>
    <t>Проверка сетевой организацией выполнения Заявителем ТУ</t>
  </si>
  <si>
    <t>Уровень напряжения</t>
  </si>
  <si>
    <t>НН</t>
  </si>
  <si>
    <t>СН2</t>
  </si>
  <si>
    <t>Стандартизированная тарифная ставка на покрытие расходов сетевой организации на строительство воздушных линий электропередачи на i-м уровне напряжения</t>
  </si>
  <si>
    <t>Стандартизированная тарифная ставка на покрытие расходов сетевой организации на строительство кабельных линий электропередачи на i-м уровне напряжения</t>
  </si>
  <si>
    <t>Стандартизированная тарифная ставка на покрытие расходов сетевой организации на строительство кабельных линий электропередачи на i-м уровне напряжения методом горизонтально-направленного бурения</t>
  </si>
  <si>
    <t>-</t>
  </si>
  <si>
    <r>
      <t>С</t>
    </r>
    <r>
      <rPr>
        <vertAlign val="subscript"/>
        <sz val="13"/>
        <color theme="1"/>
        <rFont val="Times New Roman"/>
        <family val="1"/>
        <charset val="204"/>
      </rPr>
      <t>1</t>
    </r>
  </si>
  <si>
    <r>
      <t>С</t>
    </r>
    <r>
      <rPr>
        <vertAlign val="subscript"/>
        <sz val="13"/>
        <color theme="1"/>
        <rFont val="Times New Roman"/>
        <family val="1"/>
        <charset val="204"/>
      </rPr>
      <t>1.1</t>
    </r>
  </si>
  <si>
    <r>
      <t>С</t>
    </r>
    <r>
      <rPr>
        <vertAlign val="subscript"/>
        <sz val="13"/>
        <color theme="1"/>
        <rFont val="Times New Roman"/>
        <family val="1"/>
        <charset val="204"/>
      </rPr>
      <t>1.2</t>
    </r>
  </si>
  <si>
    <r>
      <t>С</t>
    </r>
    <r>
      <rPr>
        <vertAlign val="subscript"/>
        <sz val="13"/>
        <color theme="1"/>
        <rFont val="Times New Roman"/>
        <family val="1"/>
        <charset val="204"/>
      </rPr>
      <t>2</t>
    </r>
  </si>
  <si>
    <r>
      <t>С</t>
    </r>
    <r>
      <rPr>
        <vertAlign val="subscript"/>
        <sz val="13"/>
        <color theme="1"/>
        <rFont val="Times New Roman"/>
        <family val="1"/>
        <charset val="204"/>
      </rPr>
      <t>4</t>
    </r>
  </si>
  <si>
    <r>
      <t>С</t>
    </r>
    <r>
      <rPr>
        <vertAlign val="subscript"/>
        <sz val="13"/>
        <color theme="1"/>
        <rFont val="Times New Roman"/>
        <family val="1"/>
        <charset val="204"/>
      </rPr>
      <t>3.1</t>
    </r>
  </si>
  <si>
    <r>
      <t>С</t>
    </r>
    <r>
      <rPr>
        <vertAlign val="subscript"/>
        <sz val="13"/>
        <color theme="1"/>
        <rFont val="Times New Roman"/>
        <family val="1"/>
        <charset val="204"/>
      </rPr>
      <t>3.2</t>
    </r>
  </si>
  <si>
    <t>руб./км</t>
  </si>
  <si>
    <t>руб./шт.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</si>
  <si>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</si>
  <si>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руб./кВт</t>
  </si>
  <si>
    <r>
      <t>С</t>
    </r>
    <r>
      <rPr>
        <vertAlign val="subscript"/>
        <sz val="13"/>
        <color theme="1"/>
        <rFont val="Times New Roman"/>
        <family val="1"/>
        <charset val="204"/>
      </rPr>
      <t>5</t>
    </r>
  </si>
  <si>
    <r>
      <t>С</t>
    </r>
    <r>
      <rPr>
        <vertAlign val="subscript"/>
        <sz val="13"/>
        <color theme="1"/>
        <rFont val="Times New Roman"/>
        <family val="1"/>
        <charset val="204"/>
      </rPr>
      <t>6</t>
    </r>
  </si>
  <si>
    <t>Строительство распределительных трансформаторных подстанций (РТП) с уровнем напряжения до 35 кВ</t>
  </si>
  <si>
    <r>
      <t>С</t>
    </r>
    <r>
      <rPr>
        <vertAlign val="subscript"/>
        <sz val="13"/>
        <color theme="1"/>
        <rFont val="Times New Roman"/>
        <family val="1"/>
        <charset val="204"/>
      </rPr>
      <t>7</t>
    </r>
  </si>
  <si>
    <t>Строительство подстанций уровнем напряжения 35 кВ и выше (ПС)</t>
  </si>
  <si>
    <t>максимальная мощность энергопринимающих устройств не более 150 кВт</t>
  </si>
  <si>
    <t>максимальная мощность энергопринимающих устройств более 150 кВт</t>
  </si>
  <si>
    <t>Единые стандартизированные тарифные ставки за технологическое присоединение энергопринимающих устройств к распределительным электрическим сетям территориальных сетевых организаций на территории Ростовской области</t>
  </si>
  <si>
    <t>Начальник отдела регулирования тарифов и услуг в электроэнергетике 
управления тарифного регулирования отраслей ТЭК 
Региональной службы по тарифам Ростовской области                                                                                                              В.В. Ткачев</t>
  </si>
  <si>
    <t>Единые ставки за единицу мощности за технологическое присоединение энергопринимающих устройств к распределительным электрическим сетям территориальных сетевых организаций на территории Ростовской области</t>
  </si>
  <si>
    <t>Филиал ПАО «МРСК Юга»-«Ростовэнерго»</t>
  </si>
  <si>
    <t>АО «Донэнерго»</t>
  </si>
  <si>
    <t>МУП «Волгодонская городская электрическая сеть»</t>
  </si>
  <si>
    <t>Размер плановых выпадающих доходов территориальных сетевых организаций на территории Ростовской области, связанных с осуществлением технологического присоединения к электрическим сетям на 2018 год</t>
  </si>
  <si>
    <t>Начальник отдела регулирования 
тарифов и услуг в электроэнергетике 
управления тарифного регулирования отраслей ТЭК 
Региональной службы по тарифам Ростовской области                                             В.В. Ткачев</t>
  </si>
  <si>
    <t>Размер плановых выпадающих доходов от технологического присоединения,
тыс. руб.</t>
  </si>
  <si>
    <t>Наименование
территориальной сетевой организации</t>
  </si>
  <si>
    <t>№
п/п</t>
  </si>
  <si>
    <r>
      <t>С1</t>
    </r>
    <r>
      <rPr>
        <vertAlign val="superscript"/>
        <sz val="13"/>
        <color theme="1"/>
        <rFont val="Times New Roman"/>
        <family val="1"/>
        <charset val="204"/>
      </rPr>
      <t>maxN</t>
    </r>
  </si>
  <si>
    <t>Строительство пунктов секционирования (реклоузеров, распределительных пунктов, переключательных пунктов)</t>
  </si>
  <si>
    <r>
      <t>С1.1</t>
    </r>
    <r>
      <rPr>
        <vertAlign val="superscript"/>
        <sz val="13"/>
        <color theme="1"/>
        <rFont val="Times New Roman"/>
        <family val="1"/>
        <charset val="204"/>
      </rPr>
      <t>maxN</t>
    </r>
  </si>
  <si>
    <r>
      <t>С1.2</t>
    </r>
    <r>
      <rPr>
        <vertAlign val="superscript"/>
        <sz val="13"/>
        <color theme="1"/>
        <rFont val="Times New Roman"/>
        <family val="1"/>
        <charset val="204"/>
      </rPr>
      <t>maxN</t>
    </r>
  </si>
  <si>
    <r>
      <t>С2</t>
    </r>
    <r>
      <rPr>
        <vertAlign val="superscript"/>
        <sz val="13"/>
        <color theme="1"/>
        <rFont val="Times New Roman"/>
        <family val="1"/>
        <charset val="204"/>
      </rPr>
      <t>maxN</t>
    </r>
  </si>
  <si>
    <r>
      <t>С3.1</t>
    </r>
    <r>
      <rPr>
        <vertAlign val="superscript"/>
        <sz val="13"/>
        <color theme="1"/>
        <rFont val="Times New Roman"/>
        <family val="1"/>
        <charset val="204"/>
      </rPr>
      <t>maxN</t>
    </r>
  </si>
  <si>
    <r>
      <t>С3.2</t>
    </r>
    <r>
      <rPr>
        <vertAlign val="superscript"/>
        <sz val="13"/>
        <color theme="1"/>
        <rFont val="Times New Roman"/>
        <family val="1"/>
        <charset val="204"/>
      </rPr>
      <t>maxN</t>
    </r>
  </si>
  <si>
    <r>
      <t>С4</t>
    </r>
    <r>
      <rPr>
        <vertAlign val="superscript"/>
        <sz val="13"/>
        <color theme="1"/>
        <rFont val="Times New Roman"/>
        <family val="1"/>
        <charset val="204"/>
      </rPr>
      <t>maxN</t>
    </r>
  </si>
  <si>
    <r>
      <t>С5</t>
    </r>
    <r>
      <rPr>
        <vertAlign val="superscript"/>
        <sz val="13"/>
        <color theme="1"/>
        <rFont val="Times New Roman"/>
        <family val="1"/>
        <charset val="204"/>
      </rPr>
      <t>maxN</t>
    </r>
  </si>
  <si>
    <r>
      <t>С6</t>
    </r>
    <r>
      <rPr>
        <vertAlign val="superscript"/>
        <sz val="13"/>
        <color theme="1"/>
        <rFont val="Times New Roman"/>
        <family val="1"/>
        <charset val="204"/>
      </rPr>
      <t>maxN</t>
    </r>
  </si>
  <si>
    <r>
      <t>С7</t>
    </r>
    <r>
      <rPr>
        <vertAlign val="superscript"/>
        <sz val="13"/>
        <color theme="1"/>
        <rFont val="Times New Roman"/>
        <family val="1"/>
        <charset val="204"/>
      </rPr>
      <t>maxN</t>
    </r>
  </si>
  <si>
    <t>Подготовка и выдача сетевой организацией технических условий Заявителю</t>
  </si>
  <si>
    <t>руб. за одно присоеди-нение</t>
  </si>
  <si>
    <t>Проверка сетевой организацией выполнения Заявителем технических условий</t>
  </si>
  <si>
    <t>Начальник отдела регулирования тарифов и услуг в электроэнергетике 
управления тарифного регулирования отраслей ТЭК 
Региональной службы по тарифам Ростовской области                                                                                                                              В.В. Ткачев</t>
  </si>
  <si>
    <t>Ставка С1 является единой на уровне напряжения НН и СН2 для постоянной и временной схемы электроснабжения.</t>
  </si>
  <si>
    <r>
      <t>Ставка С1</t>
    </r>
    <r>
      <rPr>
        <vertAlign val="superscript"/>
        <sz val="13"/>
        <color theme="1"/>
        <rFont val="Times New Roman"/>
        <family val="1"/>
        <charset val="204"/>
      </rPr>
      <t>maxN</t>
    </r>
    <r>
      <rPr>
        <sz val="13"/>
        <color theme="1"/>
        <rFont val="Times New Roman"/>
        <family val="1"/>
        <charset val="204"/>
      </rPr>
      <t xml:space="preserve"> является единой на уровне напряжения НН и СН2 для постоянной и временной схемы электроснабжения.</t>
    </r>
  </si>
  <si>
    <t>Приложение № 1
к постановлению Региональной службы
по тарифам Ростовской области
от 28.12.2017 № 86/5</t>
  </si>
  <si>
    <t>Приложение № 2
к постановлению Региональной службы
по тарифам Ростовской области
от 28.12.2017 № 86/5</t>
  </si>
  <si>
    <t>Приложение № 3
к постановлению Региональной службы
по тарифам Ростовской области
от 28.12.2017 № 86/5</t>
  </si>
  <si>
    <t>Наименование мероприятия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</si>
</sst>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Times New Roman"/>
      <family val="2"/>
      <charset val="204"/>
    </font>
    <font>
      <sz val="13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2"/>
      <charset val="204"/>
    </font>
    <font>
      <vertAlign val="subscript"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vertAlign val="superscript"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0" xfId="0" applyAlignment="1">
      <alignment vertical="center"/>
    </xf>
    <xf numFmtId="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 indent="4"/>
    </xf>
    <xf numFmtId="4" fontId="8" fillId="0" borderId="2" xfId="0" applyNumberFormat="1" applyFont="1" applyBorder="1" applyAlignment="1">
      <alignment horizontal="right" vertical="center" wrapText="1" indent="4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zoomScaleNormal="100" workbookViewId="0">
      <selection activeCell="A4" sqref="A4:B7"/>
    </sheetView>
  </sheetViews>
  <sheetFormatPr defaultRowHeight="15" x14ac:dyDescent="0.25"/>
  <cols>
    <col min="1" max="1" width="5.5703125" customWidth="1"/>
    <col min="2" max="2" width="52.85546875" customWidth="1"/>
    <col min="3" max="3" width="13.5703125" customWidth="1"/>
    <col min="4" max="7" width="16.7109375" customWidth="1"/>
  </cols>
  <sheetData>
    <row r="1" spans="1:7" ht="54" customHeight="1" x14ac:dyDescent="0.25">
      <c r="A1" s="19" t="s">
        <v>58</v>
      </c>
      <c r="B1" s="20"/>
      <c r="C1" s="20"/>
      <c r="D1" s="20"/>
      <c r="E1" s="20"/>
      <c r="F1" s="20"/>
      <c r="G1" s="20"/>
    </row>
    <row r="2" spans="1:7" ht="51" customHeight="1" x14ac:dyDescent="0.25">
      <c r="A2" s="21" t="s">
        <v>30</v>
      </c>
      <c r="B2" s="22"/>
      <c r="C2" s="22"/>
      <c r="D2" s="22"/>
      <c r="E2" s="22"/>
      <c r="F2" s="22"/>
      <c r="G2" s="22"/>
    </row>
    <row r="3" spans="1:7" ht="20.100000000000001" customHeight="1" x14ac:dyDescent="0.25"/>
    <row r="4" spans="1:7" ht="23.45" customHeight="1" x14ac:dyDescent="0.25">
      <c r="A4" s="23" t="s">
        <v>61</v>
      </c>
      <c r="B4" s="23"/>
      <c r="C4" s="23" t="s">
        <v>0</v>
      </c>
      <c r="D4" s="16" t="s">
        <v>1</v>
      </c>
      <c r="E4" s="17"/>
      <c r="F4" s="17"/>
      <c r="G4" s="18"/>
    </row>
    <row r="5" spans="1:7" ht="56.45" customHeight="1" x14ac:dyDescent="0.25">
      <c r="A5" s="23"/>
      <c r="B5" s="23"/>
      <c r="C5" s="23"/>
      <c r="D5" s="16" t="s">
        <v>28</v>
      </c>
      <c r="E5" s="18"/>
      <c r="F5" s="16" t="s">
        <v>29</v>
      </c>
      <c r="G5" s="18"/>
    </row>
    <row r="6" spans="1:7" ht="21.6" customHeight="1" x14ac:dyDescent="0.25">
      <c r="A6" s="23"/>
      <c r="B6" s="23"/>
      <c r="C6" s="23"/>
      <c r="D6" s="24" t="s">
        <v>5</v>
      </c>
      <c r="E6" s="25"/>
      <c r="F6" s="24" t="s">
        <v>5</v>
      </c>
      <c r="G6" s="25"/>
    </row>
    <row r="7" spans="1:7" ht="24.95" customHeight="1" x14ac:dyDescent="0.25">
      <c r="A7" s="23"/>
      <c r="B7" s="23"/>
      <c r="C7" s="23"/>
      <c r="D7" s="1" t="s">
        <v>6</v>
      </c>
      <c r="E7" s="1" t="s">
        <v>7</v>
      </c>
      <c r="F7" s="1" t="s">
        <v>6</v>
      </c>
      <c r="G7" s="1" t="s">
        <v>7</v>
      </c>
    </row>
    <row r="8" spans="1:7" ht="173.25" x14ac:dyDescent="0.25">
      <c r="A8" s="1" t="s">
        <v>12</v>
      </c>
      <c r="B8" s="4" t="s">
        <v>2</v>
      </c>
      <c r="C8" s="28" t="s">
        <v>53</v>
      </c>
      <c r="D8" s="11">
        <f>D9+D10</f>
        <v>13923.28</v>
      </c>
      <c r="E8" s="11">
        <f t="shared" ref="E8:G8" si="0">E9+E10</f>
        <v>13923.28</v>
      </c>
      <c r="F8" s="11">
        <f t="shared" si="0"/>
        <v>13923.28</v>
      </c>
      <c r="G8" s="11">
        <f t="shared" si="0"/>
        <v>13923.28</v>
      </c>
    </row>
    <row r="9" spans="1:7" ht="39.6" customHeight="1" x14ac:dyDescent="0.25">
      <c r="A9" s="1" t="s">
        <v>13</v>
      </c>
      <c r="B9" s="4" t="s">
        <v>52</v>
      </c>
      <c r="C9" s="29"/>
      <c r="D9" s="11">
        <v>7814.01</v>
      </c>
      <c r="E9" s="11">
        <f>D9</f>
        <v>7814.01</v>
      </c>
      <c r="F9" s="11">
        <f>D9</f>
        <v>7814.01</v>
      </c>
      <c r="G9" s="11">
        <f>D9</f>
        <v>7814.01</v>
      </c>
    </row>
    <row r="10" spans="1:7" ht="39.6" customHeight="1" x14ac:dyDescent="0.25">
      <c r="A10" s="1" t="s">
        <v>14</v>
      </c>
      <c r="B10" s="4" t="s">
        <v>54</v>
      </c>
      <c r="C10" s="30"/>
      <c r="D10" s="11">
        <v>6109.27</v>
      </c>
      <c r="E10" s="11">
        <f>D10</f>
        <v>6109.27</v>
      </c>
      <c r="F10" s="11">
        <f>D10</f>
        <v>6109.27</v>
      </c>
      <c r="G10" s="11">
        <f>D10</f>
        <v>6109.27</v>
      </c>
    </row>
    <row r="11" spans="1:7" ht="20.100000000000001" customHeight="1" x14ac:dyDescent="0.25">
      <c r="A11" s="33" t="s">
        <v>56</v>
      </c>
      <c r="B11" s="34"/>
      <c r="C11" s="34"/>
      <c r="D11" s="34"/>
      <c r="E11" s="34"/>
      <c r="F11" s="34"/>
      <c r="G11" s="35"/>
    </row>
    <row r="12" spans="1:7" ht="20.100000000000001" customHeight="1" x14ac:dyDescent="0.25">
      <c r="A12" s="23"/>
      <c r="B12" s="31"/>
      <c r="C12" s="32"/>
      <c r="D12" s="32" t="s">
        <v>5</v>
      </c>
      <c r="E12" s="32"/>
      <c r="F12" s="32" t="s">
        <v>5</v>
      </c>
      <c r="G12" s="32"/>
    </row>
    <row r="13" spans="1:7" ht="15.75" x14ac:dyDescent="0.25">
      <c r="A13" s="23"/>
      <c r="B13" s="31"/>
      <c r="C13" s="32"/>
      <c r="D13" s="3" t="s">
        <v>6</v>
      </c>
      <c r="E13" s="3" t="s">
        <v>7</v>
      </c>
      <c r="F13" s="2" t="s">
        <v>6</v>
      </c>
      <c r="G13" s="2" t="s">
        <v>7</v>
      </c>
    </row>
    <row r="14" spans="1:7" ht="63" x14ac:dyDescent="0.25">
      <c r="A14" s="1" t="s">
        <v>15</v>
      </c>
      <c r="B14" s="4" t="s">
        <v>8</v>
      </c>
      <c r="C14" s="2" t="s">
        <v>19</v>
      </c>
      <c r="D14" s="5">
        <v>0</v>
      </c>
      <c r="E14" s="5">
        <v>0</v>
      </c>
      <c r="F14" s="11">
        <f>220411.3*4.48*1.05+183520/2</f>
        <v>1128574.7552</v>
      </c>
      <c r="G14" s="11">
        <f>271189.6*4.48*1.05+183520</f>
        <v>1459195.8784</v>
      </c>
    </row>
    <row r="15" spans="1:7" ht="63" x14ac:dyDescent="0.25">
      <c r="A15" s="1" t="s">
        <v>17</v>
      </c>
      <c r="B15" s="4" t="s">
        <v>9</v>
      </c>
      <c r="C15" s="2" t="s">
        <v>19</v>
      </c>
      <c r="D15" s="5">
        <v>0</v>
      </c>
      <c r="E15" s="5">
        <v>0</v>
      </c>
      <c r="F15" s="11">
        <f>291255*5.51*1.05+611000/2</f>
        <v>1990555.8025000002</v>
      </c>
      <c r="G15" s="11">
        <f>506795.75*5.51*1.05+611000</f>
        <v>3543066.8116250001</v>
      </c>
    </row>
    <row r="16" spans="1:7" ht="78.75" x14ac:dyDescent="0.25">
      <c r="A16" s="1" t="s">
        <v>18</v>
      </c>
      <c r="B16" s="4" t="s">
        <v>10</v>
      </c>
      <c r="C16" s="2" t="s">
        <v>19</v>
      </c>
      <c r="D16" s="5">
        <v>0</v>
      </c>
      <c r="E16" s="5">
        <v>0</v>
      </c>
      <c r="F16" s="11">
        <f>8602302.04*5.51*1.05+611000/2</f>
        <v>50074118.452419996</v>
      </c>
      <c r="G16" s="11">
        <f>8476165*5.51*1.05+611000</f>
        <v>49649852.607500002</v>
      </c>
    </row>
    <row r="17" spans="1:7" ht="47.25" x14ac:dyDescent="0.25">
      <c r="A17" s="1" t="s">
        <v>16</v>
      </c>
      <c r="B17" s="4" t="s">
        <v>42</v>
      </c>
      <c r="C17" s="2" t="s">
        <v>20</v>
      </c>
      <c r="D17" s="5">
        <v>0</v>
      </c>
      <c r="E17" s="5">
        <v>0</v>
      </c>
      <c r="F17" s="11">
        <f>Прил.2!F18*(0.38*400*0.94)</f>
        <v>71977.223084800004</v>
      </c>
      <c r="G17" s="11">
        <v>33446558.1996</v>
      </c>
    </row>
    <row r="18" spans="1:7" ht="47.45" customHeight="1" x14ac:dyDescent="0.25">
      <c r="A18" s="1" t="s">
        <v>23</v>
      </c>
      <c r="B18" s="4" t="s">
        <v>21</v>
      </c>
      <c r="C18" s="2" t="s">
        <v>22</v>
      </c>
      <c r="D18" s="5">
        <v>0</v>
      </c>
      <c r="E18" s="5">
        <v>0</v>
      </c>
      <c r="F18" s="11">
        <f>259.13*6.51*1.05+356.66</f>
        <v>2127.943115</v>
      </c>
      <c r="G18" s="11">
        <f>685.12*6.51*1.05+356.66</f>
        <v>5039.7977599999995</v>
      </c>
    </row>
    <row r="19" spans="1:7" ht="33.950000000000003" customHeight="1" x14ac:dyDescent="0.25">
      <c r="A19" s="1" t="s">
        <v>24</v>
      </c>
      <c r="B19" s="4" t="s">
        <v>25</v>
      </c>
      <c r="C19" s="2" t="s">
        <v>22</v>
      </c>
      <c r="D19" s="5">
        <v>0</v>
      </c>
      <c r="E19" s="5">
        <v>0</v>
      </c>
      <c r="F19" s="11">
        <f>F18</f>
        <v>2127.943115</v>
      </c>
      <c r="G19" s="11">
        <f>685.12*6.51*1.05+356.66</f>
        <v>5039.7977599999995</v>
      </c>
    </row>
    <row r="20" spans="1:7" ht="31.5" x14ac:dyDescent="0.25">
      <c r="A20" s="1" t="s">
        <v>26</v>
      </c>
      <c r="B20" s="4" t="s">
        <v>27</v>
      </c>
      <c r="C20" s="2" t="s">
        <v>22</v>
      </c>
      <c r="D20" s="5">
        <v>0</v>
      </c>
      <c r="E20" s="5">
        <v>0</v>
      </c>
      <c r="F20" s="11" t="s">
        <v>11</v>
      </c>
      <c r="G20" s="11">
        <f>1206.57*6.51*1.05+704</f>
        <v>8951.5092349999995</v>
      </c>
    </row>
    <row r="21" spans="1:7" ht="30.95" customHeight="1" x14ac:dyDescent="0.25"/>
    <row r="22" spans="1:7" ht="45.95" customHeight="1" x14ac:dyDescent="0.25">
      <c r="A22" s="26" t="s">
        <v>31</v>
      </c>
      <c r="B22" s="27"/>
      <c r="C22" s="27"/>
      <c r="D22" s="27"/>
      <c r="E22" s="27"/>
      <c r="F22" s="27"/>
      <c r="G22" s="27"/>
    </row>
  </sheetData>
  <mergeCells count="17">
    <mergeCell ref="A22:G22"/>
    <mergeCell ref="C8:C10"/>
    <mergeCell ref="A12:A13"/>
    <mergeCell ref="B12:B13"/>
    <mergeCell ref="C12:C13"/>
    <mergeCell ref="F12:G12"/>
    <mergeCell ref="D12:E12"/>
    <mergeCell ref="A11:G11"/>
    <mergeCell ref="D4:G4"/>
    <mergeCell ref="D5:E5"/>
    <mergeCell ref="F5:G5"/>
    <mergeCell ref="A1:G1"/>
    <mergeCell ref="A2:G2"/>
    <mergeCell ref="A4:B7"/>
    <mergeCell ref="C4:C7"/>
    <mergeCell ref="D6:E6"/>
    <mergeCell ref="F6:G6"/>
  </mergeCells>
  <printOptions horizontalCentered="1"/>
  <pageMargins left="0.59055118110236227" right="0.39370078740157483" top="0.78740157480314965" bottom="0.59055118110236227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activeCell="B9" sqref="B9"/>
    </sheetView>
  </sheetViews>
  <sheetFormatPr defaultRowHeight="15" x14ac:dyDescent="0.25"/>
  <cols>
    <col min="1" max="1" width="9.85546875" customWidth="1"/>
    <col min="2" max="2" width="52.85546875" customWidth="1"/>
    <col min="3" max="3" width="13.5703125" customWidth="1"/>
    <col min="4" max="7" width="15.5703125" customWidth="1"/>
  </cols>
  <sheetData>
    <row r="1" spans="1:7" ht="54" customHeight="1" x14ac:dyDescent="0.25">
      <c r="A1" s="19" t="s">
        <v>59</v>
      </c>
      <c r="B1" s="20"/>
      <c r="C1" s="20"/>
      <c r="D1" s="20"/>
      <c r="E1" s="20"/>
      <c r="F1" s="20"/>
      <c r="G1" s="20"/>
    </row>
    <row r="2" spans="1:7" ht="6.95" customHeight="1" x14ac:dyDescent="0.25">
      <c r="A2" s="36"/>
      <c r="B2" s="36"/>
      <c r="C2" s="36"/>
      <c r="D2" s="36"/>
      <c r="E2" s="36"/>
      <c r="F2" s="36"/>
      <c r="G2" s="36"/>
    </row>
    <row r="3" spans="1:7" ht="38.450000000000003" customHeight="1" x14ac:dyDescent="0.25">
      <c r="A3" s="21" t="s">
        <v>32</v>
      </c>
      <c r="B3" s="22"/>
      <c r="C3" s="22"/>
      <c r="D3" s="22"/>
      <c r="E3" s="22"/>
      <c r="F3" s="22"/>
      <c r="G3" s="22"/>
    </row>
    <row r="4" spans="1:7" ht="16.5" customHeight="1" x14ac:dyDescent="0.25"/>
    <row r="5" spans="1:7" ht="23.45" customHeight="1" x14ac:dyDescent="0.25">
      <c r="A5" s="23" t="s">
        <v>61</v>
      </c>
      <c r="B5" s="23"/>
      <c r="C5" s="23" t="s">
        <v>0</v>
      </c>
      <c r="D5" s="16" t="s">
        <v>1</v>
      </c>
      <c r="E5" s="17"/>
      <c r="F5" s="17"/>
      <c r="G5" s="18"/>
    </row>
    <row r="6" spans="1:7" ht="51.6" customHeight="1" x14ac:dyDescent="0.25">
      <c r="A6" s="23"/>
      <c r="B6" s="23"/>
      <c r="C6" s="23"/>
      <c r="D6" s="16" t="s">
        <v>28</v>
      </c>
      <c r="E6" s="18"/>
      <c r="F6" s="16" t="s">
        <v>29</v>
      </c>
      <c r="G6" s="18"/>
    </row>
    <row r="7" spans="1:7" ht="23.1" customHeight="1" x14ac:dyDescent="0.25">
      <c r="A7" s="23"/>
      <c r="B7" s="23"/>
      <c r="C7" s="23"/>
      <c r="D7" s="24" t="s">
        <v>5</v>
      </c>
      <c r="E7" s="25"/>
      <c r="F7" s="24" t="s">
        <v>5</v>
      </c>
      <c r="G7" s="25"/>
    </row>
    <row r="8" spans="1:7" ht="21.6" customHeight="1" x14ac:dyDescent="0.25">
      <c r="A8" s="23"/>
      <c r="B8" s="23"/>
      <c r="C8" s="23"/>
      <c r="D8" s="13" t="s">
        <v>6</v>
      </c>
      <c r="E8" s="13" t="s">
        <v>7</v>
      </c>
      <c r="F8" s="13" t="s">
        <v>6</v>
      </c>
      <c r="G8" s="13" t="s">
        <v>7</v>
      </c>
    </row>
    <row r="9" spans="1:7" ht="173.25" x14ac:dyDescent="0.25">
      <c r="A9" s="1" t="s">
        <v>41</v>
      </c>
      <c r="B9" s="6" t="s">
        <v>2</v>
      </c>
      <c r="C9" s="28" t="s">
        <v>22</v>
      </c>
      <c r="D9" s="11">
        <f>D10+D11</f>
        <v>640.93000000000006</v>
      </c>
      <c r="E9" s="11">
        <f t="shared" ref="E9:G9" si="0">E10+E11</f>
        <v>640.93000000000006</v>
      </c>
      <c r="F9" s="11">
        <f t="shared" si="0"/>
        <v>640.93000000000006</v>
      </c>
      <c r="G9" s="11">
        <f t="shared" si="0"/>
        <v>640.93000000000006</v>
      </c>
    </row>
    <row r="10" spans="1:7" ht="39.6" customHeight="1" x14ac:dyDescent="0.25">
      <c r="A10" s="1" t="s">
        <v>43</v>
      </c>
      <c r="B10" s="6" t="s">
        <v>3</v>
      </c>
      <c r="C10" s="29"/>
      <c r="D10" s="11">
        <v>359.7</v>
      </c>
      <c r="E10" s="11">
        <f>D10</f>
        <v>359.7</v>
      </c>
      <c r="F10" s="11">
        <f>D10</f>
        <v>359.7</v>
      </c>
      <c r="G10" s="11">
        <f>D10</f>
        <v>359.7</v>
      </c>
    </row>
    <row r="11" spans="1:7" ht="39.950000000000003" customHeight="1" x14ac:dyDescent="0.25">
      <c r="A11" s="1" t="s">
        <v>44</v>
      </c>
      <c r="B11" s="6" t="s">
        <v>4</v>
      </c>
      <c r="C11" s="30"/>
      <c r="D11" s="11">
        <v>281.23</v>
      </c>
      <c r="E11" s="11">
        <f>D11</f>
        <v>281.23</v>
      </c>
      <c r="F11" s="11">
        <f>D11</f>
        <v>281.23</v>
      </c>
      <c r="G11" s="11">
        <f>D11</f>
        <v>281.23</v>
      </c>
    </row>
    <row r="12" spans="1:7" ht="20.100000000000001" customHeight="1" x14ac:dyDescent="0.25">
      <c r="A12" s="33" t="s">
        <v>57</v>
      </c>
      <c r="B12" s="34"/>
      <c r="C12" s="34"/>
      <c r="D12" s="34"/>
      <c r="E12" s="34"/>
      <c r="F12" s="34"/>
      <c r="G12" s="35"/>
    </row>
    <row r="13" spans="1:7" ht="20.100000000000001" customHeight="1" x14ac:dyDescent="0.25">
      <c r="A13" s="23"/>
      <c r="B13" s="31"/>
      <c r="C13" s="32"/>
      <c r="D13" s="32" t="s">
        <v>5</v>
      </c>
      <c r="E13" s="32"/>
      <c r="F13" s="32" t="s">
        <v>5</v>
      </c>
      <c r="G13" s="32"/>
    </row>
    <row r="14" spans="1:7" ht="15.75" x14ac:dyDescent="0.25">
      <c r="A14" s="23"/>
      <c r="B14" s="31"/>
      <c r="C14" s="32"/>
      <c r="D14" s="3" t="s">
        <v>6</v>
      </c>
      <c r="E14" s="3" t="s">
        <v>7</v>
      </c>
      <c r="F14" s="3" t="s">
        <v>6</v>
      </c>
      <c r="G14" s="3" t="s">
        <v>7</v>
      </c>
    </row>
    <row r="15" spans="1:7" ht="63" x14ac:dyDescent="0.25">
      <c r="A15" s="1" t="s">
        <v>45</v>
      </c>
      <c r="B15" s="6" t="s">
        <v>8</v>
      </c>
      <c r="C15" s="12" t="s">
        <v>22</v>
      </c>
      <c r="D15" s="5">
        <v>0</v>
      </c>
      <c r="E15" s="5">
        <v>0</v>
      </c>
      <c r="F15" s="11">
        <f>3223.05*4.48*1.05+183520/2/8900</f>
        <v>15171.537312359553</v>
      </c>
      <c r="G15" s="11">
        <f>781.48*4.48*1.05+183520/8900</f>
        <v>3696.7021447191019</v>
      </c>
    </row>
    <row r="16" spans="1:7" ht="63" x14ac:dyDescent="0.25">
      <c r="A16" s="1" t="s">
        <v>46</v>
      </c>
      <c r="B16" s="6" t="s">
        <v>9</v>
      </c>
      <c r="C16" s="12" t="s">
        <v>22</v>
      </c>
      <c r="D16" s="5">
        <v>0</v>
      </c>
      <c r="E16" s="5">
        <v>0</v>
      </c>
      <c r="F16" s="11">
        <f>1445.85*5.51*1.05+611000/2/8900</f>
        <v>8399.2910176966288</v>
      </c>
      <c r="G16" s="11">
        <f>3887.61*5.51*1.05+611000/8900</f>
        <v>22560.419340393262</v>
      </c>
    </row>
    <row r="17" spans="1:7" ht="78.75" x14ac:dyDescent="0.25">
      <c r="A17" s="1" t="s">
        <v>47</v>
      </c>
      <c r="B17" s="6" t="s">
        <v>10</v>
      </c>
      <c r="C17" s="12" t="s">
        <v>22</v>
      </c>
      <c r="D17" s="5">
        <v>0</v>
      </c>
      <c r="E17" s="5">
        <v>0</v>
      </c>
      <c r="F17" s="11">
        <f>22136.25*5.51*1.05+611000/2/8900</f>
        <v>128103.60021769663</v>
      </c>
      <c r="G17" s="11">
        <f>27612.56*5.51*1.05+611000/8900</f>
        <v>159821.1175653933</v>
      </c>
    </row>
    <row r="18" spans="1:7" ht="47.25" x14ac:dyDescent="0.25">
      <c r="A18" s="1" t="s">
        <v>48</v>
      </c>
      <c r="B18" s="6" t="s">
        <v>42</v>
      </c>
      <c r="C18" s="12" t="s">
        <v>22</v>
      </c>
      <c r="D18" s="5"/>
      <c r="E18" s="5"/>
      <c r="F18" s="11">
        <f>21.52*6.51*1.05+356.66</f>
        <v>503.75996000000004</v>
      </c>
      <c r="G18" s="11">
        <f>219*6.51*1.05+356.66</f>
        <v>1853.6345000000001</v>
      </c>
    </row>
    <row r="19" spans="1:7" ht="47.45" customHeight="1" x14ac:dyDescent="0.25">
      <c r="A19" s="1" t="s">
        <v>49</v>
      </c>
      <c r="B19" s="6" t="s">
        <v>21</v>
      </c>
      <c r="C19" s="3" t="s">
        <v>22</v>
      </c>
      <c r="D19" s="5">
        <v>0</v>
      </c>
      <c r="E19" s="5">
        <v>0</v>
      </c>
      <c r="F19" s="11">
        <f>Прил.1!F18</f>
        <v>2127.943115</v>
      </c>
      <c r="G19" s="11">
        <f>Прил.1!G18</f>
        <v>5039.7977599999995</v>
      </c>
    </row>
    <row r="20" spans="1:7" ht="33.950000000000003" customHeight="1" x14ac:dyDescent="0.25">
      <c r="A20" s="1" t="s">
        <v>50</v>
      </c>
      <c r="B20" s="6" t="s">
        <v>25</v>
      </c>
      <c r="C20" s="3" t="s">
        <v>22</v>
      </c>
      <c r="D20" s="5">
        <v>0</v>
      </c>
      <c r="E20" s="5">
        <v>0</v>
      </c>
      <c r="F20" s="11">
        <f>Прил.1!F19</f>
        <v>2127.943115</v>
      </c>
      <c r="G20" s="11">
        <f>Прил.1!G19</f>
        <v>5039.7977599999995</v>
      </c>
    </row>
    <row r="21" spans="1:7" ht="31.5" x14ac:dyDescent="0.25">
      <c r="A21" s="1" t="s">
        <v>51</v>
      </c>
      <c r="B21" s="6" t="s">
        <v>27</v>
      </c>
      <c r="C21" s="3" t="s">
        <v>22</v>
      </c>
      <c r="D21" s="5">
        <v>0</v>
      </c>
      <c r="E21" s="5">
        <v>0</v>
      </c>
      <c r="F21" s="11" t="str">
        <f>Прил.1!F20</f>
        <v>-</v>
      </c>
      <c r="G21" s="11">
        <f>Прил.1!G20</f>
        <v>8951.5092349999995</v>
      </c>
    </row>
    <row r="22" spans="1:7" ht="29.1" customHeight="1" x14ac:dyDescent="0.25"/>
    <row r="23" spans="1:7" ht="45.95" customHeight="1" x14ac:dyDescent="0.25">
      <c r="A23" s="26" t="s">
        <v>55</v>
      </c>
      <c r="B23" s="27"/>
      <c r="C23" s="27"/>
      <c r="D23" s="27"/>
      <c r="E23" s="27"/>
      <c r="F23" s="27"/>
      <c r="G23" s="27"/>
    </row>
  </sheetData>
  <mergeCells count="18">
    <mergeCell ref="A1:G1"/>
    <mergeCell ref="A2:G2"/>
    <mergeCell ref="A3:G3"/>
    <mergeCell ref="A5:B8"/>
    <mergeCell ref="C5:C8"/>
    <mergeCell ref="D5:G5"/>
    <mergeCell ref="D6:E6"/>
    <mergeCell ref="F6:G6"/>
    <mergeCell ref="D7:E7"/>
    <mergeCell ref="F7:G7"/>
    <mergeCell ref="A23:G23"/>
    <mergeCell ref="C9:C11"/>
    <mergeCell ref="A13:A14"/>
    <mergeCell ref="B13:B14"/>
    <mergeCell ref="C13:C14"/>
    <mergeCell ref="D13:E13"/>
    <mergeCell ref="F13:G13"/>
    <mergeCell ref="A12:G12"/>
  </mergeCells>
  <printOptions horizontalCentered="1"/>
  <pageMargins left="0.59055118110236227" right="0.39370078740157483" top="0.78740157480314965" bottom="0.59055118110236227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Normal="100" workbookViewId="0">
      <selection activeCell="A2" sqref="A2:C2"/>
    </sheetView>
  </sheetViews>
  <sheetFormatPr defaultRowHeight="15" x14ac:dyDescent="0.25"/>
  <cols>
    <col min="1" max="1" width="5.5703125" customWidth="1"/>
    <col min="2" max="2" width="56.7109375" customWidth="1"/>
    <col min="3" max="3" width="27.28515625" customWidth="1"/>
  </cols>
  <sheetData>
    <row r="1" spans="1:3" ht="54" customHeight="1" x14ac:dyDescent="0.25">
      <c r="A1" s="19" t="s">
        <v>60</v>
      </c>
      <c r="B1" s="20"/>
      <c r="C1" s="20"/>
    </row>
    <row r="2" spans="1:3" x14ac:dyDescent="0.25">
      <c r="A2" s="36"/>
      <c r="B2" s="36"/>
      <c r="C2" s="36"/>
    </row>
    <row r="3" spans="1:3" ht="74.099999999999994" customHeight="1" x14ac:dyDescent="0.25">
      <c r="A3" s="21" t="s">
        <v>36</v>
      </c>
      <c r="B3" s="22"/>
      <c r="C3" s="22"/>
    </row>
    <row r="4" spans="1:3" ht="20.45" customHeight="1" x14ac:dyDescent="0.25"/>
    <row r="5" spans="1:3" ht="114.95" customHeight="1" x14ac:dyDescent="0.25">
      <c r="A5" s="1" t="s">
        <v>40</v>
      </c>
      <c r="B5" s="1" t="s">
        <v>39</v>
      </c>
      <c r="C5" s="1" t="s">
        <v>38</v>
      </c>
    </row>
    <row r="6" spans="1:3" s="10" customFormat="1" ht="33.6" customHeight="1" x14ac:dyDescent="0.25">
      <c r="A6" s="1">
        <v>1</v>
      </c>
      <c r="B6" s="8" t="s">
        <v>33</v>
      </c>
      <c r="C6" s="14">
        <v>246017.82</v>
      </c>
    </row>
    <row r="7" spans="1:3" s="10" customFormat="1" ht="33.6" customHeight="1" x14ac:dyDescent="0.25">
      <c r="A7" s="1">
        <v>2</v>
      </c>
      <c r="B7" s="9" t="s">
        <v>34</v>
      </c>
      <c r="C7" s="15">
        <v>135792.43</v>
      </c>
    </row>
    <row r="8" spans="1:3" s="10" customFormat="1" ht="33.6" customHeight="1" x14ac:dyDescent="0.25">
      <c r="A8" s="7">
        <v>3</v>
      </c>
      <c r="B8" s="8" t="s">
        <v>35</v>
      </c>
      <c r="C8" s="14">
        <v>2268.9699999999998</v>
      </c>
    </row>
    <row r="9" spans="1:3" ht="39.950000000000003" customHeight="1" x14ac:dyDescent="0.25"/>
    <row r="10" spans="1:3" ht="67.5" customHeight="1" x14ac:dyDescent="0.25">
      <c r="A10" s="26" t="s">
        <v>37</v>
      </c>
      <c r="B10" s="27"/>
      <c r="C10" s="27"/>
    </row>
  </sheetData>
  <mergeCells count="4">
    <mergeCell ref="A10:C10"/>
    <mergeCell ref="A1:C1"/>
    <mergeCell ref="A2:C2"/>
    <mergeCell ref="A3:C3"/>
  </mergeCells>
  <printOptions horizontalCentered="1"/>
  <pageMargins left="0.78740157480314965" right="0.59055118110236227" top="0.78740157480314965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Прил.1</vt:lpstr>
      <vt:lpstr>Прил.2</vt:lpstr>
      <vt:lpstr>Прил.3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Номеровская</dc:creator>
  <cp:lastModifiedBy>Дрыгина Татьяна Анатольевна</cp:lastModifiedBy>
  <cp:lastPrinted>2017-12-28T14:24:50Z</cp:lastPrinted>
  <dcterms:created xsi:type="dcterms:W3CDTF">2017-12-22T07:46:59Z</dcterms:created>
  <dcterms:modified xsi:type="dcterms:W3CDTF">2018-03-01T13:23:19Z</dcterms:modified>
</cp:coreProperties>
</file>