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10" yWindow="-105" windowWidth="23790" windowHeight="13800" activeTab="1"/>
  </bookViews>
  <sheets>
    <sheet name="График сальдо-переток" sheetId="2" r:id="rId1"/>
    <sheet name="Данные сальдо-переток ЭЭ" sheetId="1" r:id="rId2"/>
    <sheet name="Лист3" sheetId="3" r:id="rId3"/>
  </sheets>
  <definedNames>
    <definedName name="_xlnm.Print_Area" localSheetId="1">'Данные сальдо-переток ЭЭ'!$A$1:$V$33</definedName>
  </definedNames>
  <calcPr calcId="125725"/>
</workbook>
</file>

<file path=xl/calcChain.xml><?xml version="1.0" encoding="utf-8"?>
<calcChain xmlns="http://schemas.openxmlformats.org/spreadsheetml/2006/main">
  <c r="V26" i="1"/>
  <c r="V10"/>
  <c r="U10"/>
  <c r="T10"/>
  <c r="P10"/>
  <c r="L10"/>
  <c r="K10"/>
  <c r="G10"/>
  <c r="V18"/>
  <c r="V31" s="1"/>
  <c r="U18"/>
  <c r="U31" s="1"/>
  <c r="T18"/>
  <c r="T31" s="1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D20"/>
  <c r="V27"/>
  <c r="G31"/>
  <c r="H31"/>
  <c r="I31"/>
  <c r="J31"/>
  <c r="K31"/>
  <c r="L31"/>
  <c r="M31"/>
  <c r="N31"/>
  <c r="O31"/>
  <c r="P31"/>
  <c r="Q31"/>
  <c r="R31"/>
  <c r="S31"/>
  <c r="E31"/>
  <c r="F31"/>
  <c r="D31"/>
  <c r="R19" l="1"/>
  <c r="S19"/>
  <c r="Q19"/>
  <c r="O19"/>
  <c r="N19"/>
  <c r="M19"/>
  <c r="I19"/>
  <c r="J19"/>
  <c r="K19" s="1"/>
  <c r="H19"/>
  <c r="E19"/>
  <c r="F19"/>
  <c r="D19"/>
  <c r="G19"/>
  <c r="S12"/>
  <c r="R12"/>
  <c r="Q12"/>
  <c r="O12"/>
  <c r="N12"/>
  <c r="M12"/>
  <c r="J12"/>
  <c r="I12"/>
  <c r="H12"/>
  <c r="F12"/>
  <c r="E12"/>
  <c r="D12"/>
  <c r="S5"/>
  <c r="R5"/>
  <c r="Q5"/>
  <c r="O5"/>
  <c r="N5"/>
  <c r="M5"/>
  <c r="J5"/>
  <c r="I5"/>
  <c r="H5"/>
  <c r="F5"/>
  <c r="E5"/>
  <c r="D5"/>
  <c r="T11"/>
  <c r="P11"/>
  <c r="K11"/>
  <c r="G11"/>
  <c r="T4"/>
  <c r="P4"/>
  <c r="K4"/>
  <c r="G4"/>
  <c r="Y3"/>
  <c r="Y10"/>
  <c r="P18"/>
  <c r="K18"/>
  <c r="G18"/>
  <c r="T19" l="1"/>
  <c r="P19"/>
  <c r="L19"/>
  <c r="L4"/>
  <c r="U4"/>
  <c r="L11"/>
  <c r="G5"/>
  <c r="P5"/>
  <c r="T12"/>
  <c r="G12"/>
  <c r="L18"/>
  <c r="K5"/>
  <c r="T5"/>
  <c r="K12"/>
  <c r="L12" s="1"/>
  <c r="P12"/>
  <c r="U12" s="1"/>
  <c r="U11"/>
  <c r="V11" s="1"/>
  <c r="S21"/>
  <c r="R21"/>
  <c r="Q21"/>
  <c r="O21"/>
  <c r="N21"/>
  <c r="M21"/>
  <c r="J21"/>
  <c r="I21"/>
  <c r="H21"/>
  <c r="F21"/>
  <c r="E21"/>
  <c r="D21"/>
  <c r="Y17"/>
  <c r="U19" l="1"/>
  <c r="V19" s="1"/>
  <c r="L5"/>
  <c r="V4"/>
  <c r="U5"/>
  <c r="P21"/>
  <c r="T21"/>
  <c r="U21" s="1"/>
  <c r="V12"/>
  <c r="K21"/>
  <c r="G21"/>
  <c r="V5" l="1"/>
  <c r="L21"/>
  <c r="V21" s="1"/>
</calcChain>
</file>

<file path=xl/sharedStrings.xml><?xml version="1.0" encoding="utf-8"?>
<sst xmlns="http://schemas.openxmlformats.org/spreadsheetml/2006/main" count="152" uniqueCount="35">
  <si>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</si>
  <si>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</si>
  <si>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</si>
  <si>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</si>
  <si>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</si>
  <si>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</si>
  <si>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</si>
  <si>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</si>
  <si>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</si>
  <si>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</si>
  <si>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</si>
  <si>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</si>
  <si>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</si>
  <si>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1-й кв.</t>
  </si>
  <si>
    <t>1-е полуг.</t>
  </si>
  <si>
    <t>3-й кв.</t>
  </si>
  <si>
    <t>4-й кв.</t>
  </si>
  <si>
    <t>2-е полуг.</t>
  </si>
  <si>
    <t>х</t>
  </si>
  <si>
    <t>ФАКТ</t>
  </si>
  <si>
    <t>ПЛАН</t>
  </si>
  <si>
    <t>Сальдо-переток электроэнергии, тыс. кВтч</t>
  </si>
  <si>
    <t xml:space="preserve">Сальдо-переток электроэнергии,
 тыс. кВтч </t>
  </si>
  <si>
    <t>Сумма в тыс. руб.
( без НДС)</t>
  </si>
  <si>
    <t>факт 2015</t>
  </si>
  <si>
    <t>Принцип построения плановых показателей</t>
  </si>
  <si>
    <t>2-й кв.</t>
  </si>
  <si>
    <t>Сальдо-переток по сетям ОАО "Аэропорт Ростов-на-Дону"</t>
  </si>
  <si>
    <t>факт 2014 + 5%</t>
  </si>
  <si>
    <t xml:space="preserve"> Одноставочный тариф на передачу ЭЭ, руб./кВтч</t>
  </si>
  <si>
    <t>ставка за содержание электрических сетей, руб./МВт*мес</t>
  </si>
  <si>
    <t>ставка на оплату технологического расхода (потерь), руб./МВт*ч</t>
  </si>
  <si>
    <t>Двухставочный тариф на передачу ЭЭ, руб./кВтч</t>
  </si>
  <si>
    <t>Мощность, МВт*мес</t>
  </si>
  <si>
    <t>2845.696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</si>
</sst>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2" fillId="3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Сальдо-переток</a:t>
            </a:r>
            <a:r>
              <a:rPr lang="ru-RU" baseline="0"/>
              <a:t> по сетям ОАО "Аэропорт Ростов-на-Дону"</a:t>
            </a:r>
          </a:p>
          <a:p>
            <a:pPr>
              <a:defRPr/>
            </a:pPr>
            <a:r>
              <a:rPr lang="ru-RU" baseline="0"/>
              <a:t>за период 2013-2015г.</a:t>
            </a:r>
            <a:endParaRPr lang="ru-RU"/>
          </a:p>
        </c:rich>
      </c:tx>
    </c:title>
    <c:plotArea>
      <c:layout/>
      <c:lineChart>
        <c:grouping val="standard"/>
        <c:ser>
          <c:idx val="0"/>
          <c:order val="0"/>
          <c:tx>
            <c:v>2013</c:v>
          </c:tx>
          <c:marker>
            <c:symbol val="none"/>
          </c:marker>
          <c:cat>
            <c:strRef>
              <c:f>('Данные сальдо-переток ЭЭ'!$D$2:$F$2,'Данные сальдо-переток ЭЭ'!$H$2:$J$2,'Данные сальдо-переток ЭЭ'!$M$2:$O$2,'Данные сальдо-переток ЭЭ'!$Q$2:$S$2)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('Данные сальдо-переток ЭЭ'!$D$4:$F$4,'Данные сальдо-переток ЭЭ'!$H$4:$J$4,'Данные сальдо-переток ЭЭ'!$M$4:$O$4,'Данные сальдо-переток ЭЭ'!$Q$4:$S$4)</c:f>
              <c:numCache>
                <c:formatCode>0.00</c:formatCode>
                <c:ptCount val="12"/>
                <c:pt idx="0">
                  <c:v>3222.5680000000002</c:v>
                </c:pt>
                <c:pt idx="1">
                  <c:v>2819.393</c:v>
                </c:pt>
                <c:pt idx="2">
                  <c:v>2880.2</c:v>
                </c:pt>
                <c:pt idx="3">
                  <c:v>2416.7379999999998</c:v>
                </c:pt>
                <c:pt idx="4">
                  <c:v>2375.6280000000002</c:v>
                </c:pt>
                <c:pt idx="5">
                  <c:v>2576.7413000000001</c:v>
                </c:pt>
                <c:pt idx="6">
                  <c:v>3329.7710000000002</c:v>
                </c:pt>
                <c:pt idx="7">
                  <c:v>3111.355</c:v>
                </c:pt>
                <c:pt idx="8">
                  <c:v>2692.6790000000001</c:v>
                </c:pt>
                <c:pt idx="9">
                  <c:v>3347.498</c:v>
                </c:pt>
                <c:pt idx="10">
                  <c:v>3187.6889999999999</c:v>
                </c:pt>
                <c:pt idx="11">
                  <c:v>3618.5010000000002</c:v>
                </c:pt>
              </c:numCache>
            </c:numRef>
          </c:val>
        </c:ser>
        <c:ser>
          <c:idx val="1"/>
          <c:order val="1"/>
          <c:tx>
            <c:v>2014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('Данные сальдо-переток ЭЭ'!$D$2:$F$2,'Данные сальдо-переток ЭЭ'!$H$2:$J$2,'Данные сальдо-переток ЭЭ'!$M$2:$O$2,'Данные сальдо-переток ЭЭ'!$Q$2:$S$2)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('Данные сальдо-переток ЭЭ'!$D$11:$F$11,'Данные сальдо-переток ЭЭ'!$H$11:$J$11,'Данные сальдо-переток ЭЭ'!$M$11:$O$11,'Данные сальдо-переток ЭЭ'!$Q$11:$S$11)</c:f>
              <c:numCache>
                <c:formatCode>0.00</c:formatCode>
                <c:ptCount val="12"/>
                <c:pt idx="0">
                  <c:v>3181.14</c:v>
                </c:pt>
                <c:pt idx="1">
                  <c:v>2909.44</c:v>
                </c:pt>
                <c:pt idx="2">
                  <c:v>2871.181</c:v>
                </c:pt>
                <c:pt idx="3">
                  <c:v>2458.56</c:v>
                </c:pt>
                <c:pt idx="4">
                  <c:v>2427.77</c:v>
                </c:pt>
                <c:pt idx="5">
                  <c:v>2393.7199999999998</c:v>
                </c:pt>
                <c:pt idx="6">
                  <c:v>2767.76</c:v>
                </c:pt>
                <c:pt idx="7">
                  <c:v>2923.81</c:v>
                </c:pt>
                <c:pt idx="8">
                  <c:v>2272.36</c:v>
                </c:pt>
                <c:pt idx="9">
                  <c:v>2690.8</c:v>
                </c:pt>
                <c:pt idx="10">
                  <c:v>2850.3580000000002</c:v>
                </c:pt>
                <c:pt idx="11">
                  <c:v>2992.9029999999998</c:v>
                </c:pt>
              </c:numCache>
            </c:numRef>
          </c:val>
        </c:ser>
        <c:ser>
          <c:idx val="2"/>
          <c:order val="2"/>
          <c:tx>
            <c:v>2015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('Данные сальдо-переток ЭЭ'!$D$2:$F$2,'Данные сальдо-переток ЭЭ'!$H$2:$J$2,'Данные сальдо-переток ЭЭ'!$M$2:$O$2,'Данные сальдо-переток ЭЭ'!$Q$2:$S$2)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('Данные сальдо-переток ЭЭ'!$D$18:$F$18,'Данные сальдо-переток ЭЭ'!$H$18:$J$18,'Данные сальдо-переток ЭЭ'!$M$18:$O$18,'Данные сальдо-переток ЭЭ'!$Q$18:$S$18)</c:f>
              <c:numCache>
                <c:formatCode>0.00</c:formatCode>
                <c:ptCount val="12"/>
                <c:pt idx="0">
                  <c:v>3078.1410000000001</c:v>
                </c:pt>
                <c:pt idx="1">
                  <c:v>2643.7510000000002</c:v>
                </c:pt>
                <c:pt idx="2">
                  <c:v>2732.8910000000001</c:v>
                </c:pt>
                <c:pt idx="3">
                  <c:v>2410.9609999999998</c:v>
                </c:pt>
                <c:pt idx="4">
                  <c:v>2140.7440000000001</c:v>
                </c:pt>
                <c:pt idx="5">
                  <c:v>2371.5010000000002</c:v>
                </c:pt>
                <c:pt idx="6">
                  <c:v>2604.3939999999998</c:v>
                </c:pt>
                <c:pt idx="7">
                  <c:v>2645.3249999999998</c:v>
                </c:pt>
                <c:pt idx="8">
                  <c:v>2295.8339999999998</c:v>
                </c:pt>
                <c:pt idx="9">
                  <c:v>2643.5329999999999</c:v>
                </c:pt>
                <c:pt idx="10">
                  <c:v>2654.7269999999999</c:v>
                </c:pt>
                <c:pt idx="11">
                  <c:v>2888.27</c:v>
                </c:pt>
              </c:numCache>
            </c:numRef>
          </c:val>
        </c:ser>
        <c:marker val="1"/>
        <c:axId val="81807232"/>
        <c:axId val="81808768"/>
      </c:lineChart>
      <c:catAx>
        <c:axId val="81807232"/>
        <c:scaling>
          <c:orientation val="minMax"/>
        </c:scaling>
        <c:axPos val="b"/>
        <c:majorTickMark val="none"/>
        <c:tickLblPos val="nextTo"/>
        <c:crossAx val="81808768"/>
        <c:crosses val="autoZero"/>
        <c:auto val="1"/>
        <c:lblAlgn val="ctr"/>
        <c:lblOffset val="100"/>
      </c:catAx>
      <c:valAx>
        <c:axId val="81808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тыс. кВт*ч</a:t>
                </a:r>
              </a:p>
            </c:rich>
          </c:tx>
        </c:title>
        <c:numFmt formatCode="0.00" sourceLinked="1"/>
        <c:majorTickMark val="none"/>
        <c:tickLblPos val="nextTo"/>
        <c:crossAx val="81807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cmpd="thickThin">
            <a:solidFill>
              <a:schemeClr val="accent1">
                <a:lumMod val="75000"/>
              </a:schemeClr>
            </a:solidFill>
          </a:ln>
        </c:spPr>
      </c:dTable>
    </c:plotArea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18</xdr:col>
      <xdr:colOff>0</xdr:colOff>
      <xdr:row>42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"/>
  <sheetViews>
    <sheetView workbookViewId="0">
      <selection activeCell="L46" sqref="L4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Y36"/>
  <sheetViews>
    <sheetView tabSelected="1" topLeftCell="A10" zoomScale="85" zoomScaleNormal="85" zoomScalePageLayoutView="55" workbookViewId="0">
      <selection activeCell="M29" sqref="M29"/>
    </sheetView>
  </sheetViews>
  <sheetFormatPr defaultRowHeight="15"/>
  <cols>
    <col min="1" max="2" width="8.5703125" customWidth="1"/>
    <col min="3" max="3" width="9.28515625" customWidth="1"/>
    <col min="4" max="22" width="11.85546875" customWidth="1"/>
  </cols>
  <sheetData>
    <row r="1" spans="1:25">
      <c r="A1" s="28">
        <v>2013</v>
      </c>
      <c r="B1" s="28"/>
      <c r="C1" s="28"/>
      <c r="D1" s="33" t="s">
        <v>27</v>
      </c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5">
      <c r="A2" s="28"/>
      <c r="B2" s="28"/>
      <c r="C2" s="28"/>
      <c r="D2" s="4" t="s">
        <v>0</v>
      </c>
      <c r="E2" s="4" t="s">
        <v>1</v>
      </c>
      <c r="F2" s="4" t="s">
        <v>2</v>
      </c>
      <c r="G2" s="4" t="s">
        <v>13</v>
      </c>
      <c r="H2" s="4" t="s">
        <v>3</v>
      </c>
      <c r="I2" s="4" t="s">
        <v>4</v>
      </c>
      <c r="J2" s="4" t="s">
        <v>5</v>
      </c>
      <c r="K2" s="4" t="s">
        <v>26</v>
      </c>
      <c r="L2" s="4" t="s">
        <v>14</v>
      </c>
      <c r="M2" s="4" t="s">
        <v>6</v>
      </c>
      <c r="N2" s="4" t="s">
        <v>7</v>
      </c>
      <c r="O2" s="4" t="s">
        <v>8</v>
      </c>
      <c r="P2" s="4" t="s">
        <v>15</v>
      </c>
      <c r="Q2" s="4" t="s">
        <v>9</v>
      </c>
      <c r="R2" s="4" t="s">
        <v>10</v>
      </c>
      <c r="S2" s="4" t="s">
        <v>11</v>
      </c>
      <c r="T2" s="4" t="s">
        <v>16</v>
      </c>
      <c r="U2" s="4" t="s">
        <v>17</v>
      </c>
      <c r="V2" s="4" t="s">
        <v>12</v>
      </c>
    </row>
    <row r="3" spans="1:25" s="7" customFormat="1" ht="36" customHeight="1">
      <c r="A3" s="34" t="s">
        <v>29</v>
      </c>
      <c r="B3" s="35"/>
      <c r="C3" s="36"/>
      <c r="D3" s="6">
        <v>422.7</v>
      </c>
      <c r="E3" s="6">
        <v>422.7</v>
      </c>
      <c r="F3" s="6">
        <v>422.7</v>
      </c>
      <c r="G3" s="6">
        <v>422.7</v>
      </c>
      <c r="H3" s="6">
        <v>422.7</v>
      </c>
      <c r="I3" s="6">
        <v>422.7</v>
      </c>
      <c r="J3" s="6">
        <v>422.7</v>
      </c>
      <c r="K3" s="6">
        <v>422.7</v>
      </c>
      <c r="L3" s="17">
        <v>422.7</v>
      </c>
      <c r="M3" s="6">
        <v>423.21</v>
      </c>
      <c r="N3" s="6">
        <v>423.21</v>
      </c>
      <c r="O3" s="6">
        <v>423.21</v>
      </c>
      <c r="P3" s="6">
        <v>423.21</v>
      </c>
      <c r="Q3" s="6">
        <v>423.21</v>
      </c>
      <c r="R3" s="6">
        <v>423.21</v>
      </c>
      <c r="S3" s="6">
        <v>423.21</v>
      </c>
      <c r="T3" s="6">
        <v>423.21</v>
      </c>
      <c r="U3" s="17">
        <v>423.21</v>
      </c>
      <c r="V3" s="19">
        <v>423.21</v>
      </c>
      <c r="Y3" s="7">
        <f>SUM(D3:F3)</f>
        <v>1268.0999999999999</v>
      </c>
    </row>
    <row r="4" spans="1:25" s="7" customFormat="1" ht="36" customHeight="1">
      <c r="A4" s="29" t="s">
        <v>19</v>
      </c>
      <c r="B4" s="27" t="s">
        <v>21</v>
      </c>
      <c r="C4" s="27"/>
      <c r="D4" s="8">
        <v>3222.5680000000002</v>
      </c>
      <c r="E4" s="8">
        <v>2819.393</v>
      </c>
      <c r="F4" s="8">
        <v>2880.2</v>
      </c>
      <c r="G4" s="8">
        <f>SUM(D4:F4)</f>
        <v>8922.1610000000001</v>
      </c>
      <c r="H4" s="8">
        <v>2416.7379999999998</v>
      </c>
      <c r="I4" s="8">
        <v>2375.6280000000002</v>
      </c>
      <c r="J4" s="8">
        <v>2576.7413000000001</v>
      </c>
      <c r="K4" s="8">
        <f>SUM(H4:J4)</f>
        <v>7369.1072999999997</v>
      </c>
      <c r="L4" s="18">
        <f>SUM(G4,K4)</f>
        <v>16291.2683</v>
      </c>
      <c r="M4" s="8">
        <v>3329.7710000000002</v>
      </c>
      <c r="N4" s="8">
        <v>3111.355</v>
      </c>
      <c r="O4" s="8">
        <v>2692.6790000000001</v>
      </c>
      <c r="P4" s="8">
        <f>SUM(M4:O4)</f>
        <v>9133.8050000000003</v>
      </c>
      <c r="Q4" s="8">
        <v>3347.498</v>
      </c>
      <c r="R4" s="8">
        <v>3187.6889999999999</v>
      </c>
      <c r="S4" s="8">
        <v>3618.5010000000002</v>
      </c>
      <c r="T4" s="8">
        <f>SUM(Q4:S4)</f>
        <v>10153.688</v>
      </c>
      <c r="U4" s="18">
        <f>SUM(P4,T4)</f>
        <v>19287.493000000002</v>
      </c>
      <c r="V4" s="20">
        <f>SUM(L4,U4)</f>
        <v>35578.761299999998</v>
      </c>
    </row>
    <row r="5" spans="1:25" s="7" customFormat="1" ht="36" customHeight="1">
      <c r="A5" s="29"/>
      <c r="B5" s="27" t="s">
        <v>23</v>
      </c>
      <c r="C5" s="27"/>
      <c r="D5" s="6">
        <f>SUM(D4*D3)</f>
        <v>1362179.4936000002</v>
      </c>
      <c r="E5" s="6">
        <f>SUM(E4*E3)</f>
        <v>1191757.4210999999</v>
      </c>
      <c r="F5" s="6">
        <f>SUM(F4*F3)</f>
        <v>1217460.5399999998</v>
      </c>
      <c r="G5" s="6">
        <f>SUM(D5:F5)</f>
        <v>3771397.4546999997</v>
      </c>
      <c r="H5" s="6">
        <f>SUM(H4*H3)</f>
        <v>1021555.1525999999</v>
      </c>
      <c r="I5" s="6">
        <f>SUM(I4*I3)</f>
        <v>1004177.9556</v>
      </c>
      <c r="J5" s="6">
        <f>SUM(J4*J3)</f>
        <v>1089188.5475099999</v>
      </c>
      <c r="K5" s="6">
        <f>SUM(H5:J5)</f>
        <v>3114921.6557099996</v>
      </c>
      <c r="L5" s="17">
        <f>SUM(G5,K5)</f>
        <v>6886319.1104099993</v>
      </c>
      <c r="M5" s="6">
        <f>SUM(M4*M3)</f>
        <v>1409192.38491</v>
      </c>
      <c r="N5" s="6">
        <f>SUM(N4*N3)</f>
        <v>1316756.5495499999</v>
      </c>
      <c r="O5" s="6">
        <f>SUM(O4*O3)</f>
        <v>1139568.6795900001</v>
      </c>
      <c r="P5" s="6">
        <f>SUM(M5:O5)</f>
        <v>3865517.61405</v>
      </c>
      <c r="Q5" s="6">
        <f>SUM(Q4*Q3)</f>
        <v>1416694.62858</v>
      </c>
      <c r="R5" s="6">
        <f>SUM(R4*R3)</f>
        <v>1349061.8616899999</v>
      </c>
      <c r="S5" s="6">
        <f>SUM(S4*S3)</f>
        <v>1531385.8082099999</v>
      </c>
      <c r="T5" s="6">
        <f>SUM(Q5:S5)</f>
        <v>4297142.2984800003</v>
      </c>
      <c r="U5" s="17">
        <f>SUM(P5,T5)</f>
        <v>8162659.9125300003</v>
      </c>
      <c r="V5" s="19">
        <f>SUM(L5,U5)</f>
        <v>15048979.022939999</v>
      </c>
    </row>
    <row r="6" spans="1:25" s="7" customFormat="1" ht="36" customHeight="1">
      <c r="A6" s="11" t="s">
        <v>20</v>
      </c>
      <c r="B6" s="27" t="s">
        <v>22</v>
      </c>
      <c r="C6" s="27"/>
      <c r="D6" s="6" t="s">
        <v>18</v>
      </c>
      <c r="E6" s="6" t="s">
        <v>18</v>
      </c>
      <c r="F6" s="6" t="s">
        <v>18</v>
      </c>
      <c r="G6" s="6" t="s">
        <v>18</v>
      </c>
      <c r="H6" s="6" t="s">
        <v>18</v>
      </c>
      <c r="I6" s="6" t="s">
        <v>18</v>
      </c>
      <c r="J6" s="6" t="s">
        <v>18</v>
      </c>
      <c r="K6" s="6" t="s">
        <v>18</v>
      </c>
      <c r="L6" s="6" t="s">
        <v>18</v>
      </c>
      <c r="M6" s="6" t="s">
        <v>18</v>
      </c>
      <c r="N6" s="6" t="s">
        <v>18</v>
      </c>
      <c r="O6" s="6" t="s">
        <v>18</v>
      </c>
      <c r="P6" s="6" t="s">
        <v>18</v>
      </c>
      <c r="Q6" s="6" t="s">
        <v>18</v>
      </c>
      <c r="R6" s="6" t="s">
        <v>18</v>
      </c>
      <c r="S6" s="6" t="s">
        <v>18</v>
      </c>
      <c r="T6" s="6" t="s">
        <v>18</v>
      </c>
      <c r="U6" s="6" t="s">
        <v>18</v>
      </c>
      <c r="V6" s="21" t="s">
        <v>18</v>
      </c>
    </row>
    <row r="7" spans="1: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5"/>
    </row>
    <row r="8" spans="1:25">
      <c r="A8" s="28">
        <v>2014</v>
      </c>
      <c r="B8" s="28"/>
      <c r="C8" s="28"/>
      <c r="D8" s="33" t="s">
        <v>27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5">
      <c r="A9" s="28"/>
      <c r="B9" s="28"/>
      <c r="C9" s="28"/>
      <c r="D9" s="4" t="s">
        <v>0</v>
      </c>
      <c r="E9" s="4" t="s">
        <v>1</v>
      </c>
      <c r="F9" s="4" t="s">
        <v>2</v>
      </c>
      <c r="G9" s="4" t="s">
        <v>13</v>
      </c>
      <c r="H9" s="4" t="s">
        <v>3</v>
      </c>
      <c r="I9" s="4" t="s">
        <v>4</v>
      </c>
      <c r="J9" s="4" t="s">
        <v>5</v>
      </c>
      <c r="K9" s="4" t="s">
        <v>26</v>
      </c>
      <c r="L9" s="4" t="s">
        <v>14</v>
      </c>
      <c r="M9" s="4" t="s">
        <v>6</v>
      </c>
      <c r="N9" s="4" t="s">
        <v>7</v>
      </c>
      <c r="O9" s="4" t="s">
        <v>8</v>
      </c>
      <c r="P9" s="4" t="s">
        <v>15</v>
      </c>
      <c r="Q9" s="4" t="s">
        <v>9</v>
      </c>
      <c r="R9" s="4" t="s">
        <v>10</v>
      </c>
      <c r="S9" s="4" t="s">
        <v>11</v>
      </c>
      <c r="T9" s="4" t="s">
        <v>16</v>
      </c>
      <c r="U9" s="4" t="s">
        <v>17</v>
      </c>
      <c r="V9" s="22" t="s">
        <v>12</v>
      </c>
    </row>
    <row r="10" spans="1:25" ht="36" customHeight="1">
      <c r="A10" s="34" t="s">
        <v>29</v>
      </c>
      <c r="B10" s="35"/>
      <c r="C10" s="36"/>
      <c r="D10" s="6">
        <v>763.2</v>
      </c>
      <c r="E10" s="6">
        <v>763.2</v>
      </c>
      <c r="F10" s="6">
        <v>763.2</v>
      </c>
      <c r="G10" s="6">
        <f>SUM(D10:F10)</f>
        <v>2289.6000000000004</v>
      </c>
      <c r="H10" s="6">
        <v>763.2</v>
      </c>
      <c r="I10" s="6">
        <v>763.2</v>
      </c>
      <c r="J10" s="6">
        <v>763.2</v>
      </c>
      <c r="K10" s="6">
        <f>SUM(H10:J10)</f>
        <v>2289.6000000000004</v>
      </c>
      <c r="L10" s="17">
        <f>SUM(G10,K10)</f>
        <v>4579.2000000000007</v>
      </c>
      <c r="M10" s="6">
        <v>764.17</v>
      </c>
      <c r="N10" s="6">
        <v>764.17</v>
      </c>
      <c r="O10" s="6">
        <v>764.17</v>
      </c>
      <c r="P10" s="6">
        <f>SUM(M10:O10)</f>
        <v>2292.5099999999998</v>
      </c>
      <c r="Q10" s="6">
        <v>764.17</v>
      </c>
      <c r="R10" s="6">
        <v>764.17</v>
      </c>
      <c r="S10" s="6">
        <v>764.17</v>
      </c>
      <c r="T10" s="6">
        <f>SUM(Q10:S10)</f>
        <v>2292.5099999999998</v>
      </c>
      <c r="U10" s="17">
        <f>SUM(P10,T10)</f>
        <v>4585.0199999999995</v>
      </c>
      <c r="V10" s="19">
        <f>SUM(L10,U10)</f>
        <v>9164.2200000000012</v>
      </c>
      <c r="Y10">
        <f>SUM(D10:F10)</f>
        <v>2289.6000000000004</v>
      </c>
    </row>
    <row r="11" spans="1:25" ht="36" customHeight="1">
      <c r="A11" s="29" t="s">
        <v>19</v>
      </c>
      <c r="B11" s="27" t="s">
        <v>21</v>
      </c>
      <c r="C11" s="27"/>
      <c r="D11" s="8">
        <v>3181.14</v>
      </c>
      <c r="E11" s="8">
        <v>2909.44</v>
      </c>
      <c r="F11" s="8">
        <v>2871.181</v>
      </c>
      <c r="G11" s="8">
        <f>SUM(D11:F11)</f>
        <v>8961.7610000000004</v>
      </c>
      <c r="H11" s="8">
        <v>2458.56</v>
      </c>
      <c r="I11" s="8">
        <v>2427.77</v>
      </c>
      <c r="J11" s="8">
        <v>2393.7199999999998</v>
      </c>
      <c r="K11" s="8">
        <f>SUM(H11:J11)</f>
        <v>7280.0499999999993</v>
      </c>
      <c r="L11" s="18">
        <f>SUM(G11,K11)</f>
        <v>16241.811</v>
      </c>
      <c r="M11" s="8">
        <v>2767.76</v>
      </c>
      <c r="N11" s="8">
        <v>2923.81</v>
      </c>
      <c r="O11" s="8">
        <v>2272.36</v>
      </c>
      <c r="P11" s="8">
        <f>SUM(M11:O11)</f>
        <v>7963.93</v>
      </c>
      <c r="Q11" s="8">
        <v>2690.8</v>
      </c>
      <c r="R11" s="8">
        <v>2850.3580000000002</v>
      </c>
      <c r="S11" s="8">
        <v>2992.9029999999998</v>
      </c>
      <c r="T11" s="8">
        <f>SUM(Q11:S11)</f>
        <v>8534.0609999999997</v>
      </c>
      <c r="U11" s="18">
        <f>SUM(P11,T11)</f>
        <v>16497.991000000002</v>
      </c>
      <c r="V11" s="20">
        <f>SUM(L11,U11)</f>
        <v>32739.802000000003</v>
      </c>
    </row>
    <row r="12" spans="1:25" ht="36" customHeight="1">
      <c r="A12" s="29"/>
      <c r="B12" s="27" t="s">
        <v>23</v>
      </c>
      <c r="C12" s="27"/>
      <c r="D12" s="6">
        <f>SUM(D11*D10)</f>
        <v>2427846.048</v>
      </c>
      <c r="E12" s="6">
        <f>SUM(E11*E10)</f>
        <v>2220484.608</v>
      </c>
      <c r="F12" s="6">
        <f>SUM(F11*F10)</f>
        <v>2191285.3392000003</v>
      </c>
      <c r="G12" s="6">
        <f>SUM(D12:F12)</f>
        <v>6839615.9951999998</v>
      </c>
      <c r="H12" s="6">
        <f>SUM(H11*H10)</f>
        <v>1876372.9920000001</v>
      </c>
      <c r="I12" s="6">
        <f>SUM(I11*I10)</f>
        <v>1852874.064</v>
      </c>
      <c r="J12" s="6">
        <f>SUM(J11*J10)</f>
        <v>1826887.1040000001</v>
      </c>
      <c r="K12" s="6">
        <f>SUM(H12:J12)</f>
        <v>5556134.1600000001</v>
      </c>
      <c r="L12" s="17">
        <f>SUM(G12,K12)</f>
        <v>12395750.155200001</v>
      </c>
      <c r="M12" s="6">
        <f>SUM(M11*M10)</f>
        <v>2115039.1592000001</v>
      </c>
      <c r="N12" s="6">
        <f>SUM(N11*N10)</f>
        <v>2234287.8876999998</v>
      </c>
      <c r="O12" s="6">
        <f>SUM(O11*O10)</f>
        <v>1736469.3411999999</v>
      </c>
      <c r="P12" s="6">
        <f>SUM(M12:O12)</f>
        <v>6085796.3881000001</v>
      </c>
      <c r="Q12" s="6">
        <f>SUM(Q11*Q10)</f>
        <v>2056228.6359999999</v>
      </c>
      <c r="R12" s="6">
        <f>SUM(R11*R10)</f>
        <v>2178158.0728600002</v>
      </c>
      <c r="S12" s="6">
        <f>SUM(S11*S10)</f>
        <v>2287086.6855099997</v>
      </c>
      <c r="T12" s="6">
        <f>SUM(Q12:S12)</f>
        <v>6521473.3943700008</v>
      </c>
      <c r="U12" s="17">
        <f>SUM(P12,T12)</f>
        <v>12607269.782470001</v>
      </c>
      <c r="V12" s="19">
        <f>SUM(L12,U12)</f>
        <v>25003019.93767</v>
      </c>
    </row>
    <row r="13" spans="1:25" ht="36" customHeight="1">
      <c r="A13" s="11" t="s">
        <v>20</v>
      </c>
      <c r="B13" s="27" t="s">
        <v>22</v>
      </c>
      <c r="C13" s="27"/>
      <c r="D13" s="6" t="s">
        <v>18</v>
      </c>
      <c r="E13" s="6" t="s">
        <v>18</v>
      </c>
      <c r="F13" s="6" t="s">
        <v>18</v>
      </c>
      <c r="G13" s="6" t="s">
        <v>18</v>
      </c>
      <c r="H13" s="6" t="s">
        <v>18</v>
      </c>
      <c r="I13" s="6" t="s">
        <v>18</v>
      </c>
      <c r="J13" s="6" t="s">
        <v>18</v>
      </c>
      <c r="K13" s="6" t="s">
        <v>18</v>
      </c>
      <c r="L13" s="6" t="s">
        <v>18</v>
      </c>
      <c r="M13" s="6" t="s">
        <v>18</v>
      </c>
      <c r="N13" s="6" t="s">
        <v>18</v>
      </c>
      <c r="O13" s="6" t="s">
        <v>18</v>
      </c>
      <c r="P13" s="6" t="s">
        <v>18</v>
      </c>
      <c r="Q13" s="6" t="s">
        <v>18</v>
      </c>
      <c r="R13" s="6" t="s">
        <v>18</v>
      </c>
      <c r="S13" s="6" t="s">
        <v>18</v>
      </c>
      <c r="T13" s="6" t="s">
        <v>18</v>
      </c>
      <c r="U13" s="6" t="s">
        <v>18</v>
      </c>
      <c r="V13" s="21" t="s">
        <v>18</v>
      </c>
    </row>
    <row r="14" spans="1:25">
      <c r="A14" s="3"/>
      <c r="B14" s="3"/>
      <c r="C14" s="3"/>
    </row>
    <row r="15" spans="1:25">
      <c r="A15" s="28">
        <v>2015</v>
      </c>
      <c r="B15" s="28"/>
      <c r="C15" s="28"/>
      <c r="D15" s="33" t="s">
        <v>27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5">
      <c r="A16" s="28"/>
      <c r="B16" s="28"/>
      <c r="C16" s="28"/>
      <c r="D16" s="4" t="s">
        <v>0</v>
      </c>
      <c r="E16" s="4" t="s">
        <v>1</v>
      </c>
      <c r="F16" s="4" t="s">
        <v>2</v>
      </c>
      <c r="G16" s="4" t="s">
        <v>13</v>
      </c>
      <c r="H16" s="4" t="s">
        <v>3</v>
      </c>
      <c r="I16" s="4" t="s">
        <v>4</v>
      </c>
      <c r="J16" s="4" t="s">
        <v>5</v>
      </c>
      <c r="K16" s="4" t="s">
        <v>26</v>
      </c>
      <c r="L16" s="4" t="s">
        <v>14</v>
      </c>
      <c r="M16" s="4" t="s">
        <v>6</v>
      </c>
      <c r="N16" s="4" t="s">
        <v>7</v>
      </c>
      <c r="O16" s="4" t="s">
        <v>8</v>
      </c>
      <c r="P16" s="4" t="s">
        <v>15</v>
      </c>
      <c r="Q16" s="4" t="s">
        <v>9</v>
      </c>
      <c r="R16" s="4" t="s">
        <v>10</v>
      </c>
      <c r="S16" s="4" t="s">
        <v>11</v>
      </c>
      <c r="T16" s="4" t="s">
        <v>16</v>
      </c>
      <c r="U16" s="4" t="s">
        <v>17</v>
      </c>
      <c r="V16" s="4" t="s">
        <v>12</v>
      </c>
    </row>
    <row r="17" spans="1:25" s="7" customFormat="1" ht="36" customHeight="1">
      <c r="A17" s="34" t="s">
        <v>29</v>
      </c>
      <c r="B17" s="35"/>
      <c r="C17" s="36"/>
      <c r="D17" s="6">
        <v>0.5</v>
      </c>
      <c r="E17" s="6">
        <v>0.5</v>
      </c>
      <c r="F17" s="6">
        <v>0.5</v>
      </c>
      <c r="G17" s="6">
        <v>0.5</v>
      </c>
      <c r="H17" s="6">
        <v>0.5</v>
      </c>
      <c r="I17" s="6">
        <v>0.5</v>
      </c>
      <c r="J17" s="6">
        <v>0.5</v>
      </c>
      <c r="K17" s="6">
        <v>0.5</v>
      </c>
      <c r="L17" s="17">
        <v>0.5</v>
      </c>
      <c r="M17" s="6">
        <v>0.47</v>
      </c>
      <c r="N17" s="6">
        <v>0.47</v>
      </c>
      <c r="O17" s="6">
        <v>0.47</v>
      </c>
      <c r="P17" s="6">
        <v>0.47</v>
      </c>
      <c r="Q17" s="6">
        <v>0.47</v>
      </c>
      <c r="R17" s="6">
        <v>0.47</v>
      </c>
      <c r="S17" s="6">
        <v>0.47</v>
      </c>
      <c r="T17" s="6">
        <v>0.47</v>
      </c>
      <c r="U17" s="17">
        <v>0.47</v>
      </c>
      <c r="V17" s="19">
        <v>0.48499999999999999</v>
      </c>
      <c r="Y17" s="7">
        <f>SUM(D17:F17)</f>
        <v>1.5</v>
      </c>
    </row>
    <row r="18" spans="1:25" s="7" customFormat="1" ht="36" customHeight="1">
      <c r="A18" s="29" t="s">
        <v>19</v>
      </c>
      <c r="B18" s="27" t="s">
        <v>21</v>
      </c>
      <c r="C18" s="27"/>
      <c r="D18" s="8">
        <v>3078.1410000000001</v>
      </c>
      <c r="E18" s="8">
        <v>2643.7510000000002</v>
      </c>
      <c r="F18" s="8">
        <v>2732.8910000000001</v>
      </c>
      <c r="G18" s="8">
        <f>SUM(D18:F18)</f>
        <v>8454.7829999999994</v>
      </c>
      <c r="H18" s="8">
        <v>2410.9609999999998</v>
      </c>
      <c r="I18" s="8">
        <v>2140.7440000000001</v>
      </c>
      <c r="J18" s="8">
        <v>2371.5010000000002</v>
      </c>
      <c r="K18" s="8">
        <f>SUM(H18:J18)</f>
        <v>6923.2060000000001</v>
      </c>
      <c r="L18" s="18">
        <f>SUM(G18,K18)</f>
        <v>15377.989</v>
      </c>
      <c r="M18" s="8">
        <v>2604.3939999999998</v>
      </c>
      <c r="N18" s="8">
        <v>2645.3249999999998</v>
      </c>
      <c r="O18" s="8">
        <v>2295.8339999999998</v>
      </c>
      <c r="P18" s="8">
        <f>SUM(M18:O18)</f>
        <v>7545.552999999999</v>
      </c>
      <c r="Q18" s="8">
        <v>2643.5329999999999</v>
      </c>
      <c r="R18" s="8">
        <v>2654.7269999999999</v>
      </c>
      <c r="S18" s="8">
        <v>2888.27</v>
      </c>
      <c r="T18" s="8">
        <f>SUM(Q18:S18)</f>
        <v>8186.5300000000007</v>
      </c>
      <c r="U18" s="18">
        <f>SUM(P18,T18)</f>
        <v>15732.082999999999</v>
      </c>
      <c r="V18" s="20">
        <f>SUM(L18,U18)</f>
        <v>31110.072</v>
      </c>
    </row>
    <row r="19" spans="1:25" s="7" customFormat="1" ht="36" customHeight="1">
      <c r="A19" s="29"/>
      <c r="B19" s="27" t="s">
        <v>23</v>
      </c>
      <c r="C19" s="27"/>
      <c r="D19" s="6">
        <f>D17*D18</f>
        <v>1539.0705</v>
      </c>
      <c r="E19" s="6">
        <f t="shared" ref="E19:F19" si="0">E17*E18</f>
        <v>1321.8755000000001</v>
      </c>
      <c r="F19" s="6">
        <f t="shared" si="0"/>
        <v>1366.4455</v>
      </c>
      <c r="G19" s="6">
        <f>SUM(D19:F19)</f>
        <v>4227.3914999999997</v>
      </c>
      <c r="H19" s="6">
        <f>H17*H18</f>
        <v>1205.4804999999999</v>
      </c>
      <c r="I19" s="6">
        <f t="shared" ref="I19:J19" si="1">I17*I18</f>
        <v>1070.3720000000001</v>
      </c>
      <c r="J19" s="6">
        <f t="shared" si="1"/>
        <v>1185.7505000000001</v>
      </c>
      <c r="K19" s="6">
        <f>SUM(H19:J19)</f>
        <v>3461.6030000000001</v>
      </c>
      <c r="L19" s="17">
        <f>SUM(G19,K19)</f>
        <v>7688.9944999999998</v>
      </c>
      <c r="M19" s="6">
        <f>M17*M18</f>
        <v>1224.0651799999998</v>
      </c>
      <c r="N19" s="6">
        <f>N17*N18</f>
        <v>1243.3027499999998</v>
      </c>
      <c r="O19" s="6">
        <f>O17*O18</f>
        <v>1079.04198</v>
      </c>
      <c r="P19" s="6">
        <f>SUM(M19:O19)</f>
        <v>3546.4099099999994</v>
      </c>
      <c r="Q19" s="6">
        <f>Q17*Q18</f>
        <v>1242.4605099999999</v>
      </c>
      <c r="R19" s="6">
        <f t="shared" ref="R19:S19" si="2">R17*R18</f>
        <v>1247.7216899999999</v>
      </c>
      <c r="S19" s="6">
        <f t="shared" si="2"/>
        <v>1357.4868999999999</v>
      </c>
      <c r="T19" s="6">
        <f>SUM(Q19:S19)</f>
        <v>3847.6690999999996</v>
      </c>
      <c r="U19" s="17">
        <f>SUM(P19,T19)</f>
        <v>7394.0790099999995</v>
      </c>
      <c r="V19" s="19">
        <f>SUM(L19,U19)</f>
        <v>15083.073509999998</v>
      </c>
    </row>
    <row r="20" spans="1:25" s="7" customFormat="1" ht="36" customHeight="1">
      <c r="A20" s="29" t="s">
        <v>20</v>
      </c>
      <c r="B20" s="27" t="s">
        <v>22</v>
      </c>
      <c r="C20" s="27"/>
      <c r="D20" s="6">
        <f>D11*1.05</f>
        <v>3340.1970000000001</v>
      </c>
      <c r="E20" s="6">
        <f t="shared" ref="E20:V20" si="3">E11*1.05</f>
        <v>3054.9120000000003</v>
      </c>
      <c r="F20" s="6">
        <f t="shared" si="3"/>
        <v>3014.7400500000003</v>
      </c>
      <c r="G20" s="6">
        <f t="shared" si="3"/>
        <v>9409.8490500000007</v>
      </c>
      <c r="H20" s="6">
        <f t="shared" si="3"/>
        <v>2581.4879999999998</v>
      </c>
      <c r="I20" s="6">
        <f t="shared" si="3"/>
        <v>2549.1585</v>
      </c>
      <c r="J20" s="6">
        <f t="shared" si="3"/>
        <v>2513.4059999999999</v>
      </c>
      <c r="K20" s="6">
        <f t="shared" si="3"/>
        <v>7644.0524999999998</v>
      </c>
      <c r="L20" s="17">
        <f t="shared" si="3"/>
        <v>17053.901549999999</v>
      </c>
      <c r="M20" s="6">
        <f t="shared" si="3"/>
        <v>2906.1480000000001</v>
      </c>
      <c r="N20" s="6">
        <f t="shared" si="3"/>
        <v>3070.0005000000001</v>
      </c>
      <c r="O20" s="6">
        <f t="shared" si="3"/>
        <v>2385.9780000000001</v>
      </c>
      <c r="P20" s="6">
        <f t="shared" si="3"/>
        <v>8362.1265000000003</v>
      </c>
      <c r="Q20" s="6">
        <f t="shared" si="3"/>
        <v>2825.34</v>
      </c>
      <c r="R20" s="6">
        <f t="shared" si="3"/>
        <v>2992.8759000000005</v>
      </c>
      <c r="S20" s="6">
        <f t="shared" si="3"/>
        <v>3142.5481500000001</v>
      </c>
      <c r="T20" s="6">
        <f t="shared" si="3"/>
        <v>8960.7640499999998</v>
      </c>
      <c r="U20" s="17">
        <f t="shared" si="3"/>
        <v>17322.890550000004</v>
      </c>
      <c r="V20" s="19">
        <f t="shared" si="3"/>
        <v>34376.792100000006</v>
      </c>
    </row>
    <row r="21" spans="1:25" s="7" customFormat="1" ht="36" customHeight="1">
      <c r="A21" s="29"/>
      <c r="B21" s="27" t="s">
        <v>23</v>
      </c>
      <c r="C21" s="27"/>
      <c r="D21" s="6">
        <f>SUM(D20*D17)</f>
        <v>1670.0985000000001</v>
      </c>
      <c r="E21" s="6">
        <f>SUM(E20*E17)</f>
        <v>1527.4560000000001</v>
      </c>
      <c r="F21" s="6">
        <f>SUM(F20*F17)</f>
        <v>1507.3700250000002</v>
      </c>
      <c r="G21" s="6">
        <f>SUM(D21:F21)</f>
        <v>4704.9245250000004</v>
      </c>
      <c r="H21" s="6">
        <f>SUM(H20*H17)</f>
        <v>1290.7439999999999</v>
      </c>
      <c r="I21" s="6">
        <f>SUM(I20*I17)</f>
        <v>1274.57925</v>
      </c>
      <c r="J21" s="6">
        <f>SUM(J20*J17)</f>
        <v>1256.703</v>
      </c>
      <c r="K21" s="6">
        <f>SUM(H21:J21)</f>
        <v>3822.0262499999999</v>
      </c>
      <c r="L21" s="17">
        <f>SUM(G21,K21)</f>
        <v>8526.9507750000012</v>
      </c>
      <c r="M21" s="6">
        <f>SUM(M20*M17)</f>
        <v>1365.8895600000001</v>
      </c>
      <c r="N21" s="6">
        <f>SUM(N20*N17)</f>
        <v>1442.9002350000001</v>
      </c>
      <c r="O21" s="6">
        <f>SUM(O20*O17)</f>
        <v>1121.40966</v>
      </c>
      <c r="P21" s="6">
        <f>SUM(M21:O21)</f>
        <v>3930.1994549999999</v>
      </c>
      <c r="Q21" s="6">
        <f>SUM(Q20*Q17)</f>
        <v>1327.9097999999999</v>
      </c>
      <c r="R21" s="6">
        <f>SUM(R20*R17)</f>
        <v>1406.6516730000001</v>
      </c>
      <c r="S21" s="6">
        <f>SUM(S20*S17)</f>
        <v>1476.9976305</v>
      </c>
      <c r="T21" s="6">
        <f>SUM(Q21:S21)</f>
        <v>4211.5591034999998</v>
      </c>
      <c r="U21" s="17">
        <f>SUM(P21,T21)</f>
        <v>8141.7585584999997</v>
      </c>
      <c r="V21" s="19">
        <f>SUM(L21,U21)</f>
        <v>16668.709333500003</v>
      </c>
    </row>
    <row r="22" spans="1:25" s="16" customFormat="1" ht="30" customHeight="1">
      <c r="A22" s="30" t="s">
        <v>25</v>
      </c>
      <c r="B22" s="30"/>
      <c r="C22" s="30"/>
      <c r="D22" s="37" t="s">
        <v>28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</row>
    <row r="23" spans="1: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5" s="5" customFormat="1">
      <c r="A24" s="28">
        <v>2016</v>
      </c>
      <c r="B24" s="28"/>
      <c r="C24" s="28"/>
      <c r="D24" s="29" t="s">
        <v>27</v>
      </c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5" s="5" customFormat="1">
      <c r="A25" s="28"/>
      <c r="B25" s="28"/>
      <c r="C25" s="28"/>
      <c r="D25" s="11" t="s">
        <v>0</v>
      </c>
      <c r="E25" s="11" t="s">
        <v>1</v>
      </c>
      <c r="F25" s="11" t="s">
        <v>2</v>
      </c>
      <c r="G25" s="11" t="s">
        <v>13</v>
      </c>
      <c r="H25" s="11" t="s">
        <v>3</v>
      </c>
      <c r="I25" s="11" t="s">
        <v>4</v>
      </c>
      <c r="J25" s="11" t="s">
        <v>5</v>
      </c>
      <c r="K25" s="11" t="s">
        <v>26</v>
      </c>
      <c r="L25" s="11" t="s">
        <v>14</v>
      </c>
      <c r="M25" s="11" t="s">
        <v>6</v>
      </c>
      <c r="N25" s="11" t="s">
        <v>7</v>
      </c>
      <c r="O25" s="11" t="s">
        <v>8</v>
      </c>
      <c r="P25" s="11" t="s">
        <v>15</v>
      </c>
      <c r="Q25" s="11" t="s">
        <v>9</v>
      </c>
      <c r="R25" s="11" t="s">
        <v>10</v>
      </c>
      <c r="S25" s="11" t="s">
        <v>11</v>
      </c>
      <c r="T25" s="11" t="s">
        <v>16</v>
      </c>
      <c r="U25" s="11" t="s">
        <v>17</v>
      </c>
      <c r="V25" s="11" t="s">
        <v>12</v>
      </c>
    </row>
    <row r="26" spans="1:25" s="5" customFormat="1" ht="53.25" customHeight="1">
      <c r="A26" s="30" t="s">
        <v>32</v>
      </c>
      <c r="B26" s="30" t="s">
        <v>30</v>
      </c>
      <c r="C26" s="30"/>
      <c r="D26" s="25">
        <v>383830.05</v>
      </c>
      <c r="E26" s="25">
        <v>383830.05</v>
      </c>
      <c r="F26" s="25">
        <v>383830.05</v>
      </c>
      <c r="G26" s="25">
        <v>383830.05</v>
      </c>
      <c r="H26" s="25">
        <v>383830.05</v>
      </c>
      <c r="I26" s="25">
        <v>383830.05</v>
      </c>
      <c r="J26" s="25">
        <v>383830.05</v>
      </c>
      <c r="K26" s="25">
        <v>383830.05</v>
      </c>
      <c r="L26" s="25">
        <v>383830.05</v>
      </c>
      <c r="M26" s="23">
        <v>387804.43</v>
      </c>
      <c r="N26" s="23">
        <v>387804.43</v>
      </c>
      <c r="O26" s="23">
        <v>387804.43</v>
      </c>
      <c r="P26" s="23">
        <v>387804.43</v>
      </c>
      <c r="Q26" s="23">
        <v>387804.43</v>
      </c>
      <c r="R26" s="23">
        <v>387804.43</v>
      </c>
      <c r="S26" s="23">
        <v>387804.43</v>
      </c>
      <c r="T26" s="23">
        <v>387804.43</v>
      </c>
      <c r="U26" s="23">
        <v>387804.43</v>
      </c>
      <c r="V26" s="24">
        <f>AVERAGE(L26,U26)</f>
        <v>385817.24</v>
      </c>
    </row>
    <row r="27" spans="1:25" s="5" customFormat="1" ht="51.75" customHeight="1">
      <c r="A27" s="30"/>
      <c r="B27" s="30" t="s">
        <v>31</v>
      </c>
      <c r="C27" s="30"/>
      <c r="D27" s="23">
        <v>77.08</v>
      </c>
      <c r="E27" s="23">
        <v>77.08</v>
      </c>
      <c r="F27" s="23">
        <v>77.08</v>
      </c>
      <c r="G27" s="23">
        <v>77.08</v>
      </c>
      <c r="H27" s="23">
        <v>77.08</v>
      </c>
      <c r="I27" s="23">
        <v>77.08</v>
      </c>
      <c r="J27" s="23">
        <v>77.08</v>
      </c>
      <c r="K27" s="23">
        <v>77.08</v>
      </c>
      <c r="L27" s="23">
        <v>77.08</v>
      </c>
      <c r="M27" s="23">
        <v>77.08</v>
      </c>
      <c r="N27" s="23">
        <v>77.08</v>
      </c>
      <c r="O27" s="23">
        <v>77.08</v>
      </c>
      <c r="P27" s="23">
        <v>77.08</v>
      </c>
      <c r="Q27" s="23">
        <v>77.08</v>
      </c>
      <c r="R27" s="23">
        <v>77.08</v>
      </c>
      <c r="S27" s="23">
        <v>77.08</v>
      </c>
      <c r="T27" s="23">
        <v>77.08</v>
      </c>
      <c r="U27" s="23">
        <v>77.08</v>
      </c>
      <c r="V27" s="26">
        <f>AVERAGE(L27,U27)</f>
        <v>77.08</v>
      </c>
    </row>
    <row r="28" spans="1:25" s="5" customFormat="1" ht="33" customHeight="1">
      <c r="A28" s="34" t="s">
        <v>33</v>
      </c>
      <c r="B28" s="35"/>
      <c r="C28" s="36"/>
      <c r="D28" s="23">
        <v>6.9189999999999996</v>
      </c>
      <c r="E28" s="23">
        <v>6.9509999999999996</v>
      </c>
      <c r="F28" s="23">
        <v>6.2080000000000002</v>
      </c>
      <c r="G28" s="23"/>
      <c r="H28" s="23">
        <v>5.5289999999999999</v>
      </c>
      <c r="I28" s="23">
        <v>5.1970000000000001</v>
      </c>
      <c r="J28" s="23">
        <v>5.2359999999999998</v>
      </c>
      <c r="K28" s="23"/>
      <c r="L28" s="23"/>
      <c r="M28" s="23">
        <v>5.9480000000000004</v>
      </c>
      <c r="N28" s="23">
        <v>5.5810000000000004</v>
      </c>
      <c r="O28" s="23">
        <v>5.2439999999999998</v>
      </c>
      <c r="P28" s="23"/>
      <c r="Q28" s="23">
        <v>5.4480000000000004</v>
      </c>
      <c r="R28" s="23">
        <v>6.46</v>
      </c>
      <c r="S28" s="23">
        <v>7.8380000000000001</v>
      </c>
      <c r="T28" s="23"/>
      <c r="U28" s="23"/>
      <c r="V28" s="26"/>
    </row>
    <row r="29" spans="1:25" s="5" customFormat="1" ht="36" customHeight="1">
      <c r="A29" s="29" t="s">
        <v>19</v>
      </c>
      <c r="B29" s="27" t="s">
        <v>21</v>
      </c>
      <c r="C29" s="27"/>
      <c r="D29" s="10">
        <v>2464.665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5" s="5" customFormat="1" ht="36" customHeight="1">
      <c r="A30" s="29"/>
      <c r="B30" s="27" t="s">
        <v>23</v>
      </c>
      <c r="C30" s="27"/>
      <c r="D30" s="10" t="s">
        <v>34</v>
      </c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5" s="5" customFormat="1" ht="36" customHeight="1">
      <c r="A31" s="29" t="s">
        <v>20</v>
      </c>
      <c r="B31" s="27" t="s">
        <v>22</v>
      </c>
      <c r="C31" s="27"/>
      <c r="D31" s="12">
        <f>D18</f>
        <v>3078.1410000000001</v>
      </c>
      <c r="E31" s="12">
        <f t="shared" ref="E31:V31" si="4">E18</f>
        <v>2643.7510000000002</v>
      </c>
      <c r="F31" s="12">
        <f t="shared" si="4"/>
        <v>2732.8910000000001</v>
      </c>
      <c r="G31" s="12">
        <f t="shared" si="4"/>
        <v>8454.7829999999994</v>
      </c>
      <c r="H31" s="12">
        <f t="shared" si="4"/>
        <v>2410.9609999999998</v>
      </c>
      <c r="I31" s="12">
        <f t="shared" si="4"/>
        <v>2140.7440000000001</v>
      </c>
      <c r="J31" s="12">
        <f t="shared" si="4"/>
        <v>2371.5010000000002</v>
      </c>
      <c r="K31" s="12">
        <f t="shared" si="4"/>
        <v>6923.2060000000001</v>
      </c>
      <c r="L31" s="12">
        <f t="shared" si="4"/>
        <v>15377.989</v>
      </c>
      <c r="M31" s="12">
        <f t="shared" si="4"/>
        <v>2604.3939999999998</v>
      </c>
      <c r="N31" s="12">
        <f t="shared" si="4"/>
        <v>2645.3249999999998</v>
      </c>
      <c r="O31" s="12">
        <f t="shared" si="4"/>
        <v>2295.8339999999998</v>
      </c>
      <c r="P31" s="12">
        <f t="shared" si="4"/>
        <v>7545.552999999999</v>
      </c>
      <c r="Q31" s="12">
        <f t="shared" si="4"/>
        <v>2643.5329999999999</v>
      </c>
      <c r="R31" s="12">
        <f t="shared" si="4"/>
        <v>2654.7269999999999</v>
      </c>
      <c r="S31" s="12">
        <f t="shared" si="4"/>
        <v>2888.27</v>
      </c>
      <c r="T31" s="12">
        <f t="shared" si="4"/>
        <v>8186.5300000000007</v>
      </c>
      <c r="U31" s="12">
        <f t="shared" si="4"/>
        <v>15732.082999999999</v>
      </c>
      <c r="V31" s="12">
        <f t="shared" si="4"/>
        <v>31110.072</v>
      </c>
    </row>
    <row r="32" spans="1:25" s="5" customFormat="1" ht="36" customHeight="1">
      <c r="A32" s="29"/>
      <c r="B32" s="27" t="s">
        <v>23</v>
      </c>
      <c r="C32" s="27"/>
      <c r="D32" s="9">
        <v>2460.9737295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</row>
    <row r="33" spans="1:22" s="16" customFormat="1" ht="30" customHeight="1">
      <c r="A33" s="30" t="s">
        <v>25</v>
      </c>
      <c r="B33" s="30"/>
      <c r="C33" s="30"/>
      <c r="D33" s="32" t="s">
        <v>24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</row>
    <row r="34" spans="1:2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>
      <c r="A36" s="2"/>
      <c r="B36" s="2"/>
      <c r="C36" s="2"/>
      <c r="D36" s="31"/>
      <c r="E36" s="31"/>
      <c r="F36" s="31"/>
      <c r="G36" s="31"/>
      <c r="H36" s="31"/>
      <c r="I36" s="3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</sheetData>
  <mergeCells count="40">
    <mergeCell ref="D15:V15"/>
    <mergeCell ref="A10:C10"/>
    <mergeCell ref="D22:V22"/>
    <mergeCell ref="B20:C20"/>
    <mergeCell ref="B21:C21"/>
    <mergeCell ref="A20:A21"/>
    <mergeCell ref="A22:C22"/>
    <mergeCell ref="A11:A12"/>
    <mergeCell ref="B11:C11"/>
    <mergeCell ref="B12:C12"/>
    <mergeCell ref="B13:C13"/>
    <mergeCell ref="A18:A19"/>
    <mergeCell ref="B18:C18"/>
    <mergeCell ref="A17:C17"/>
    <mergeCell ref="D1:V1"/>
    <mergeCell ref="A1:C2"/>
    <mergeCell ref="A8:C9"/>
    <mergeCell ref="D8:V8"/>
    <mergeCell ref="B5:C5"/>
    <mergeCell ref="B4:C4"/>
    <mergeCell ref="A4:A5"/>
    <mergeCell ref="B6:C6"/>
    <mergeCell ref="A3:C3"/>
    <mergeCell ref="D24:V24"/>
    <mergeCell ref="A26:A27"/>
    <mergeCell ref="B27:C27"/>
    <mergeCell ref="D36:I36"/>
    <mergeCell ref="A33:C33"/>
    <mergeCell ref="D33:V33"/>
    <mergeCell ref="A31:A32"/>
    <mergeCell ref="B31:C31"/>
    <mergeCell ref="B32:C32"/>
    <mergeCell ref="B26:C26"/>
    <mergeCell ref="A28:C28"/>
    <mergeCell ref="B19:C19"/>
    <mergeCell ref="A15:C16"/>
    <mergeCell ref="A29:A30"/>
    <mergeCell ref="B29:C29"/>
    <mergeCell ref="B30:C30"/>
    <mergeCell ref="A24:C25"/>
  </mergeCells>
  <pageMargins left="0.27559055118110237" right="0.26" top="0.26" bottom="0.33" header="0.16" footer="0.21"/>
  <pageSetup paperSize="9" scale="56" fitToHeight="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График сальдо-переток</vt:lpstr>
      <vt:lpstr>Данные сальдо-переток ЭЭ</vt:lpstr>
      <vt:lpstr>Лист3</vt:lpstr>
      <vt:lpstr>'Данные сальдо-переток ЭЭ'!Область_печати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2016-02-29T08:21:43Z</dcterms:modified>
</cp:coreProperties>
</file>