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18975" windowHeight="11190"/>
  </bookViews>
  <sheets>
    <sheet name="3А" sheetId="1" r:id="rId1"/>
  </sheets>
  <externalReferences>
    <externalReference r:id="rId2"/>
  </externalReferences>
  <calcPr calcId="125725"/>
</workbook>
</file>

<file path=xl/calcChain.xml><?xml version="1.0" encoding="utf-8"?>
<calcChain xmlns="http://schemas.openxmlformats.org/spreadsheetml/2006/main">
  <c r="J31" i="1"/>
  <c r="H31"/>
  <c r="K8"/>
  <c r="M8" s="1"/>
  <c r="I8"/>
  <c r="K7"/>
  <c r="K41" s="1"/>
  <c r="I7"/>
  <c r="B6"/>
  <c r="C6" s="1"/>
  <c r="J6"/>
  <c r="K6" s="1"/>
  <c r="L6" s="1"/>
  <c r="M6" s="1"/>
  <c r="N6" s="1"/>
  <c r="O6" s="1"/>
  <c r="P6" s="1"/>
  <c r="Q6" s="1"/>
  <c r="R6" s="1"/>
  <c r="D8"/>
  <c r="F8"/>
  <c r="H8" s="1"/>
  <c r="R8"/>
  <c r="D35"/>
  <c r="D31" s="1"/>
  <c r="E35"/>
  <c r="F35"/>
  <c r="F31"/>
  <c r="G35"/>
  <c r="H35"/>
  <c r="M35"/>
  <c r="J42" s="1"/>
  <c r="R35"/>
  <c r="H40"/>
  <c r="J41"/>
  <c r="L41"/>
  <c r="O42"/>
  <c r="Q42"/>
  <c r="F7"/>
  <c r="R31"/>
  <c r="N41"/>
  <c r="P41"/>
  <c r="P42" s="1"/>
  <c r="F41"/>
  <c r="L42" l="1"/>
  <c r="K42"/>
  <c r="M7"/>
  <c r="N42"/>
  <c r="R41"/>
  <c r="R42" s="1"/>
  <c r="D7"/>
  <c r="R7"/>
  <c r="D41" l="1"/>
  <c r="H41" s="1"/>
  <c r="H7"/>
  <c r="M41"/>
  <c r="M42" s="1"/>
  <c r="I42"/>
</calcChain>
</file>

<file path=xl/sharedStrings.xml><?xml version="1.0" encoding="utf-8"?>
<sst xmlns="http://schemas.openxmlformats.org/spreadsheetml/2006/main" count="132" uniqueCount="72">
  <si>
    <t>Главный  бухгалтер</t>
  </si>
  <si>
    <t xml:space="preserve">Директор                                                                     </t>
  </si>
  <si>
    <t>%</t>
  </si>
  <si>
    <t xml:space="preserve">Итого  </t>
  </si>
  <si>
    <t>млн. кВтч</t>
  </si>
  <si>
    <t>Итого</t>
  </si>
  <si>
    <t>4.</t>
  </si>
  <si>
    <t>Потери, обусловленные погрешностями приборов учета</t>
  </si>
  <si>
    <t>3.</t>
  </si>
  <si>
    <t>Расход электроэнергии на собственные нужды подстанций</t>
  </si>
  <si>
    <t>2.</t>
  </si>
  <si>
    <t>км</t>
  </si>
  <si>
    <t xml:space="preserve">Протяженность линий 0,4 кВ </t>
  </si>
  <si>
    <t>б</t>
  </si>
  <si>
    <t xml:space="preserve">тыс. кВтч в год/км </t>
  </si>
  <si>
    <t>Норматив потерь</t>
  </si>
  <si>
    <t>а</t>
  </si>
  <si>
    <t>Нагрузочные потери в сети НН (а*б)</t>
  </si>
  <si>
    <t>1.6.2.</t>
  </si>
  <si>
    <t>Прием в сеть, всего</t>
  </si>
  <si>
    <t>в</t>
  </si>
  <si>
    <t>Поправочный коэффициент</t>
  </si>
  <si>
    <t>Нагрузочные потери в сети ВН, СН1, СН11 (а*б*в)</t>
  </si>
  <si>
    <t>1.6.1.</t>
  </si>
  <si>
    <t>Нагрузочные потери, всего</t>
  </si>
  <si>
    <t>1.6.</t>
  </si>
  <si>
    <t>…</t>
  </si>
  <si>
    <t>1.5.2.</t>
  </si>
  <si>
    <t>Протяженность линий</t>
  </si>
  <si>
    <t xml:space="preserve">млн. кВтч в год/км </t>
  </si>
  <si>
    <t>Потери на корону в линиях напряжением _110___кВ (а*б)</t>
  </si>
  <si>
    <t>1.5.1.</t>
  </si>
  <si>
    <t xml:space="preserve">Потери электрической энергии на корону, всего </t>
  </si>
  <si>
    <t>1.5.</t>
  </si>
  <si>
    <t>1.4.3.</t>
  </si>
  <si>
    <t>шт.</t>
  </si>
  <si>
    <t>Количество</t>
  </si>
  <si>
    <t>тыс.кВтч в год/шт.</t>
  </si>
  <si>
    <t>Потери в СК номинальной мощностью____ Мвар (а*б)</t>
  </si>
  <si>
    <t>1.4.2.</t>
  </si>
  <si>
    <t>1.4.1.</t>
  </si>
  <si>
    <t>Потери в синхронных компенсаторах (СК)</t>
  </si>
  <si>
    <t>1.4.</t>
  </si>
  <si>
    <t>Потери в шунтирующих реакторах (а*б)</t>
  </si>
  <si>
    <t>1.3.</t>
  </si>
  <si>
    <t>Потери в БСК и СТК (а*б)</t>
  </si>
  <si>
    <t>1.2.</t>
  </si>
  <si>
    <t>час</t>
  </si>
  <si>
    <t>Продолжительность периода</t>
  </si>
  <si>
    <t>МВА</t>
  </si>
  <si>
    <t>Суммарная мощность трансформаторов</t>
  </si>
  <si>
    <t>кВт/ МВА</t>
  </si>
  <si>
    <t>Потери холостого хода в трансформаторах (а*б*в)</t>
  </si>
  <si>
    <t>1.1.</t>
  </si>
  <si>
    <t>Технические потери</t>
  </si>
  <si>
    <t>1.</t>
  </si>
  <si>
    <t>Всего</t>
  </si>
  <si>
    <t>НН</t>
  </si>
  <si>
    <t>СН11</t>
  </si>
  <si>
    <t>СН1</t>
  </si>
  <si>
    <t>ВН</t>
  </si>
  <si>
    <t>Период регулирования</t>
  </si>
  <si>
    <t>2012г.</t>
  </si>
  <si>
    <t>Ожидаемый</t>
  </si>
  <si>
    <t>Базовый период</t>
  </si>
  <si>
    <t>2010г.</t>
  </si>
  <si>
    <t>Ед.изм.</t>
  </si>
  <si>
    <t>Показатели</t>
  </si>
  <si>
    <t>п.п.</t>
  </si>
  <si>
    <t>Расчёт технологического расхода электрической энергии (потерь) в электрических сетях                                                                               ОАО "Аэропорт Ростов-на-Дону" на 2013 год</t>
  </si>
  <si>
    <t>2013г.</t>
  </si>
  <si>
    <t xml:space="preserve"> </t>
  </si>
</sst>
</file>

<file path=xl/styles.xml><?xml version="1.0" encoding="utf-8"?>
<styleSheet xmlns="http://schemas.openxmlformats.org/spreadsheetml/2006/main">
  <numFmts count="4">
    <numFmt numFmtId="164" formatCode="0.000"/>
    <numFmt numFmtId="165" formatCode="#,##0.000"/>
    <numFmt numFmtId="166" formatCode="0.0"/>
    <numFmt numFmtId="167" formatCode="0.0000"/>
  </numFmts>
  <fonts count="12">
    <font>
      <sz val="10"/>
      <name val="Times New Roman CYR"/>
      <charset val="204"/>
    </font>
    <font>
      <sz val="10"/>
      <name val="Times New Roman CYR"/>
      <charset val="204"/>
    </font>
    <font>
      <b/>
      <sz val="10"/>
      <name val="Times New Roman Cyr"/>
      <family val="1"/>
      <charset val="204"/>
    </font>
    <font>
      <sz val="10"/>
      <name val="Arial Cyr"/>
      <charset val="204"/>
    </font>
    <font>
      <sz val="10"/>
      <name val="Times New Roman Cyr"/>
      <family val="1"/>
      <charset val="204"/>
    </font>
    <font>
      <sz val="10"/>
      <color indexed="8"/>
      <name val="Times New Roman CYR"/>
      <charset val="204"/>
    </font>
    <font>
      <sz val="10"/>
      <name val="Times New Roman Cyr"/>
    </font>
    <font>
      <b/>
      <sz val="12"/>
      <name val="Times New Roman Cyr"/>
      <family val="1"/>
      <charset val="204"/>
    </font>
    <font>
      <sz val="9"/>
      <name val="Times New Roman Cyr"/>
      <family val="1"/>
      <charset val="204"/>
    </font>
    <font>
      <sz val="10"/>
      <name val="Times New Roman"/>
      <family val="1"/>
      <charset val="204"/>
    </font>
    <font>
      <sz val="9"/>
      <name val="Tahoma"/>
      <family val="2"/>
      <charset val="204"/>
    </font>
    <font>
      <sz val="8"/>
      <name val="Times New Roman Cyr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0" fontId="1" fillId="0" borderId="0"/>
    <xf numFmtId="0" fontId="6" fillId="0" borderId="0"/>
    <xf numFmtId="0" fontId="3" fillId="0" borderId="0"/>
  </cellStyleXfs>
  <cellXfs count="77">
    <xf numFmtId="0" fontId="0" fillId="0" borderId="0" xfId="0"/>
    <xf numFmtId="0" fontId="1" fillId="2" borderId="0" xfId="2" applyFill="1"/>
    <xf numFmtId="0" fontId="1" fillId="2" borderId="0" xfId="2" applyFill="1" applyAlignment="1">
      <alignment horizontal="center"/>
    </xf>
    <xf numFmtId="0" fontId="1" fillId="2" borderId="0" xfId="2" applyFill="1" applyAlignment="1">
      <alignment horizontal="center" wrapText="1"/>
    </xf>
    <xf numFmtId="0" fontId="1" fillId="2" borderId="0" xfId="2" applyFill="1" applyAlignment="1">
      <alignment wrapText="1"/>
    </xf>
    <xf numFmtId="0" fontId="2" fillId="2" borderId="0" xfId="2" applyFont="1" applyFill="1"/>
    <xf numFmtId="0" fontId="2" fillId="2" borderId="0" xfId="2" applyFont="1" applyFill="1" applyAlignment="1">
      <alignment horizontal="center" wrapText="1"/>
    </xf>
    <xf numFmtId="0" fontId="2" fillId="2" borderId="0" xfId="2" applyFont="1" applyFill="1" applyAlignment="1">
      <alignment wrapText="1"/>
    </xf>
    <xf numFmtId="0" fontId="2" fillId="2" borderId="0" xfId="4" applyNumberFormat="1" applyFont="1" applyFill="1" applyBorder="1" applyAlignment="1" applyProtection="1">
      <alignment vertical="top"/>
    </xf>
    <xf numFmtId="0" fontId="2" fillId="2" borderId="0" xfId="4" applyNumberFormat="1" applyFont="1" applyFill="1" applyBorder="1" applyAlignment="1" applyProtection="1">
      <alignment vertical="top" wrapText="1"/>
    </xf>
    <xf numFmtId="0" fontId="4" fillId="2" borderId="0" xfId="4" applyNumberFormat="1" applyFont="1" applyFill="1" applyBorder="1" applyAlignment="1" applyProtection="1">
      <alignment vertical="top"/>
    </xf>
    <xf numFmtId="0" fontId="4" fillId="2" borderId="0" xfId="4" applyNumberFormat="1" applyFont="1" applyFill="1" applyBorder="1" applyAlignment="1" applyProtection="1">
      <alignment vertical="top" wrapText="1"/>
    </xf>
    <xf numFmtId="164" fontId="5" fillId="2" borderId="1" xfId="2" applyNumberFormat="1" applyFont="1" applyFill="1" applyBorder="1"/>
    <xf numFmtId="164" fontId="5" fillId="2" borderId="2" xfId="2" applyNumberFormat="1" applyFont="1" applyFill="1" applyBorder="1"/>
    <xf numFmtId="164" fontId="5" fillId="2" borderId="3" xfId="2" applyNumberFormat="1" applyFont="1" applyFill="1" applyBorder="1"/>
    <xf numFmtId="0" fontId="1" fillId="2" borderId="4" xfId="2" applyFont="1" applyFill="1" applyBorder="1" applyAlignment="1">
      <alignment horizontal="center" wrapText="1"/>
    </xf>
    <xf numFmtId="49" fontId="7" fillId="2" borderId="5" xfId="3" applyNumberFormat="1" applyFont="1" applyFill="1" applyBorder="1" applyAlignment="1">
      <alignment wrapText="1"/>
    </xf>
    <xf numFmtId="0" fontId="1" fillId="2" borderId="5" xfId="2" applyFill="1" applyBorder="1"/>
    <xf numFmtId="164" fontId="5" fillId="0" borderId="6" xfId="2" applyNumberFormat="1" applyFont="1" applyFill="1" applyBorder="1"/>
    <xf numFmtId="164" fontId="5" fillId="0" borderId="7" xfId="2" applyNumberFormat="1" applyFont="1" applyFill="1" applyBorder="1"/>
    <xf numFmtId="164" fontId="1" fillId="0" borderId="7" xfId="2" applyNumberFormat="1" applyFont="1" applyFill="1" applyBorder="1"/>
    <xf numFmtId="49" fontId="7" fillId="2" borderId="9" xfId="3" applyNumberFormat="1" applyFont="1" applyFill="1" applyBorder="1" applyAlignment="1">
      <alignment wrapText="1"/>
    </xf>
    <xf numFmtId="0" fontId="8" fillId="2" borderId="10" xfId="2" applyFont="1" applyFill="1" applyBorder="1" applyAlignment="1">
      <alignment vertical="top"/>
    </xf>
    <xf numFmtId="164" fontId="5" fillId="0" borderId="11" xfId="2" applyNumberFormat="1" applyFont="1" applyFill="1" applyBorder="1"/>
    <xf numFmtId="164" fontId="5" fillId="0" borderId="5" xfId="2" applyNumberFormat="1" applyFont="1" applyFill="1" applyBorder="1"/>
    <xf numFmtId="165" fontId="9" fillId="0" borderId="5" xfId="0" applyNumberFormat="1" applyFont="1" applyFill="1" applyBorder="1" applyAlignment="1">
      <alignment horizontal="center" vertical="center" wrapText="1"/>
    </xf>
    <xf numFmtId="0" fontId="8" fillId="2" borderId="12" xfId="2" applyFont="1" applyFill="1" applyBorder="1" applyAlignment="1">
      <alignment horizontal="center" wrapText="1"/>
    </xf>
    <xf numFmtId="49" fontId="4" fillId="2" borderId="2" xfId="3" applyNumberFormat="1" applyFont="1" applyFill="1" applyBorder="1" applyAlignment="1">
      <alignment wrapText="1"/>
    </xf>
    <xf numFmtId="0" fontId="8" fillId="2" borderId="5" xfId="2" applyFont="1" applyFill="1" applyBorder="1" applyAlignment="1">
      <alignment vertical="top"/>
    </xf>
    <xf numFmtId="164" fontId="1" fillId="0" borderId="5" xfId="2" applyNumberFormat="1" applyFont="1" applyFill="1" applyBorder="1"/>
    <xf numFmtId="0" fontId="8" fillId="2" borderId="13" xfId="2" applyFont="1" applyFill="1" applyBorder="1" applyAlignment="1">
      <alignment horizontal="center" wrapText="1"/>
    </xf>
    <xf numFmtId="49" fontId="4" fillId="2" borderId="10" xfId="3" applyNumberFormat="1" applyFont="1" applyFill="1" applyBorder="1" applyAlignment="1">
      <alignment wrapText="1"/>
    </xf>
    <xf numFmtId="0" fontId="8" fillId="2" borderId="4" xfId="2" applyFont="1" applyFill="1" applyBorder="1" applyAlignment="1">
      <alignment horizontal="center" wrapText="1"/>
    </xf>
    <xf numFmtId="49" fontId="4" fillId="2" borderId="5" xfId="3" applyNumberFormat="1" applyFont="1" applyFill="1" applyBorder="1" applyAlignment="1">
      <alignment wrapText="1"/>
    </xf>
    <xf numFmtId="2" fontId="5" fillId="0" borderId="5" xfId="2" applyNumberFormat="1" applyFont="1" applyFill="1" applyBorder="1"/>
    <xf numFmtId="166" fontId="5" fillId="0" borderId="5" xfId="2" applyNumberFormat="1" applyFont="1" applyFill="1" applyBorder="1"/>
    <xf numFmtId="0" fontId="8" fillId="2" borderId="14" xfId="2" applyFont="1" applyFill="1" applyBorder="1" applyAlignment="1">
      <alignment horizontal="center" wrapText="1"/>
    </xf>
    <xf numFmtId="49" fontId="4" fillId="2" borderId="15" xfId="3" applyNumberFormat="1" applyFont="1" applyFill="1" applyBorder="1" applyAlignment="1">
      <alignment wrapText="1"/>
    </xf>
    <xf numFmtId="0" fontId="8" fillId="2" borderId="16" xfId="2" applyFont="1" applyFill="1" applyBorder="1" applyAlignment="1">
      <alignment horizontal="center" wrapText="1"/>
    </xf>
    <xf numFmtId="49" fontId="4" fillId="2" borderId="1" xfId="3" applyNumberFormat="1" applyFont="1" applyFill="1" applyBorder="1" applyAlignment="1">
      <alignment wrapText="1"/>
    </xf>
    <xf numFmtId="167" fontId="5" fillId="0" borderId="11" xfId="2" applyNumberFormat="1" applyFont="1" applyFill="1" applyBorder="1"/>
    <xf numFmtId="167" fontId="5" fillId="0" borderId="5" xfId="2" applyNumberFormat="1" applyFont="1" applyFill="1" applyBorder="1"/>
    <xf numFmtId="1" fontId="5" fillId="0" borderId="11" xfId="2" applyNumberFormat="1" applyFont="1" applyFill="1" applyBorder="1"/>
    <xf numFmtId="1" fontId="5" fillId="0" borderId="5" xfId="2" applyNumberFormat="1" applyFont="1" applyFill="1" applyBorder="1"/>
    <xf numFmtId="165" fontId="9" fillId="0" borderId="11" xfId="0" applyNumberFormat="1" applyFont="1" applyFill="1" applyBorder="1" applyAlignment="1">
      <alignment horizontal="center" vertical="center" wrapText="1"/>
    </xf>
    <xf numFmtId="165" fontId="9" fillId="0" borderId="5" xfId="0" applyNumberFormat="1" applyFont="1" applyFill="1" applyBorder="1" applyAlignment="1">
      <alignment vertical="center" wrapText="1"/>
    </xf>
    <xf numFmtId="2" fontId="10" fillId="0" borderId="5" xfId="1" applyNumberFormat="1" applyFont="1" applyFill="1" applyBorder="1" applyAlignment="1" applyProtection="1">
      <alignment horizontal="right" vertical="center"/>
    </xf>
    <xf numFmtId="164" fontId="5" fillId="0" borderId="11" xfId="2" applyNumberFormat="1" applyFont="1" applyFill="1" applyBorder="1" applyAlignment="1">
      <alignment horizontal="center"/>
    </xf>
    <xf numFmtId="164" fontId="5" fillId="0" borderId="5" xfId="2" applyNumberFormat="1" applyFont="1" applyFill="1" applyBorder="1" applyAlignment="1">
      <alignment horizontal="center"/>
    </xf>
    <xf numFmtId="0" fontId="8" fillId="2" borderId="0" xfId="2" applyFont="1" applyFill="1"/>
    <xf numFmtId="0" fontId="8" fillId="2" borderId="17" xfId="2" applyFont="1" applyFill="1" applyBorder="1" applyAlignment="1">
      <alignment horizontal="center"/>
    </xf>
    <xf numFmtId="0" fontId="8" fillId="2" borderId="10" xfId="2" applyFont="1" applyFill="1" applyBorder="1" applyAlignment="1">
      <alignment horizontal="center"/>
    </xf>
    <xf numFmtId="0" fontId="8" fillId="2" borderId="18" xfId="2" applyFont="1" applyFill="1" applyBorder="1" applyAlignment="1">
      <alignment horizontal="center"/>
    </xf>
    <xf numFmtId="0" fontId="8" fillId="2" borderId="13" xfId="2" applyFont="1" applyFill="1" applyBorder="1" applyAlignment="1">
      <alignment horizontal="center"/>
    </xf>
    <xf numFmtId="0" fontId="8" fillId="2" borderId="5" xfId="2" applyFont="1" applyFill="1" applyBorder="1" applyAlignment="1">
      <alignment horizontal="center"/>
    </xf>
    <xf numFmtId="0" fontId="1" fillId="2" borderId="19" xfId="2" applyFill="1" applyBorder="1" applyAlignment="1">
      <alignment horizontal="center" vertical="center" wrapText="1"/>
    </xf>
    <xf numFmtId="0" fontId="9" fillId="2" borderId="15" xfId="2" applyNumberFormat="1" applyFont="1" applyFill="1" applyBorder="1" applyAlignment="1" applyProtection="1">
      <alignment horizontal="center" vertical="center" wrapText="1"/>
    </xf>
    <xf numFmtId="0" fontId="9" fillId="2" borderId="20" xfId="2" applyNumberFormat="1" applyFont="1" applyFill="1" applyBorder="1" applyAlignment="1" applyProtection="1">
      <alignment horizontal="center" vertical="center" wrapText="1"/>
    </xf>
    <xf numFmtId="0" fontId="8" fillId="2" borderId="21" xfId="2" applyFont="1" applyFill="1" applyBorder="1" applyAlignment="1">
      <alignment horizontal="center" wrapText="1"/>
    </xf>
    <xf numFmtId="0" fontId="1" fillId="2" borderId="22" xfId="2" applyFill="1" applyBorder="1" applyAlignment="1">
      <alignment horizontal="center" vertical="center"/>
    </xf>
    <xf numFmtId="0" fontId="1" fillId="2" borderId="23" xfId="2" applyFill="1" applyBorder="1" applyAlignment="1">
      <alignment horizontal="left" vertical="center"/>
    </xf>
    <xf numFmtId="0" fontId="1" fillId="2" borderId="24" xfId="2" applyFill="1" applyBorder="1" applyAlignment="1">
      <alignment horizontal="left" vertical="center"/>
    </xf>
    <xf numFmtId="0" fontId="8" fillId="2" borderId="26" xfId="2" applyFont="1" applyFill="1" applyBorder="1" applyAlignment="1">
      <alignment horizontal="center" wrapText="1"/>
    </xf>
    <xf numFmtId="0" fontId="1" fillId="2" borderId="22" xfId="2" applyFill="1" applyBorder="1" applyAlignment="1">
      <alignment horizontal="left" vertical="center"/>
    </xf>
    <xf numFmtId="0" fontId="1" fillId="2" borderId="24" xfId="2" applyFont="1" applyFill="1" applyBorder="1" applyAlignment="1">
      <alignment horizontal="left" vertical="center"/>
    </xf>
    <xf numFmtId="0" fontId="0" fillId="2" borderId="25" xfId="2" applyFont="1" applyFill="1" applyBorder="1" applyAlignment="1">
      <alignment horizontal="center" vertical="center"/>
    </xf>
    <xf numFmtId="0" fontId="1" fillId="2" borderId="0" xfId="2" applyFill="1" applyAlignment="1">
      <alignment horizontal="right"/>
    </xf>
    <xf numFmtId="0" fontId="4" fillId="2" borderId="0" xfId="4" applyNumberFormat="1" applyFont="1" applyFill="1" applyBorder="1" applyAlignment="1" applyProtection="1">
      <alignment horizontal="right" vertical="top"/>
    </xf>
    <xf numFmtId="0" fontId="1" fillId="2" borderId="5" xfId="2" applyFill="1" applyBorder="1" applyAlignment="1">
      <alignment horizontal="center" vertical="center" wrapText="1"/>
    </xf>
    <xf numFmtId="0" fontId="1" fillId="2" borderId="4" xfId="2" applyFill="1" applyBorder="1" applyAlignment="1">
      <alignment horizontal="center" vertical="center" wrapText="1"/>
    </xf>
    <xf numFmtId="0" fontId="7" fillId="0" borderId="0" xfId="2" applyFont="1" applyFill="1" applyAlignment="1">
      <alignment horizontal="center" vertical="center" wrapText="1"/>
    </xf>
    <xf numFmtId="49" fontId="11" fillId="2" borderId="2" xfId="3" applyNumberFormat="1" applyFont="1" applyFill="1" applyBorder="1" applyAlignment="1">
      <alignment wrapText="1"/>
    </xf>
    <xf numFmtId="0" fontId="11" fillId="2" borderId="4" xfId="2" applyFont="1" applyFill="1" applyBorder="1" applyAlignment="1">
      <alignment horizontal="center" wrapText="1"/>
    </xf>
    <xf numFmtId="49" fontId="11" fillId="2" borderId="5" xfId="3" applyNumberFormat="1" applyFont="1" applyFill="1" applyBorder="1" applyAlignment="1">
      <alignment wrapText="1"/>
    </xf>
    <xf numFmtId="0" fontId="11" fillId="2" borderId="13" xfId="2" applyFont="1" applyFill="1" applyBorder="1" applyAlignment="1">
      <alignment horizontal="center" wrapText="1"/>
    </xf>
    <xf numFmtId="0" fontId="11" fillId="2" borderId="8" xfId="2" applyFont="1" applyFill="1" applyBorder="1" applyAlignment="1">
      <alignment horizontal="center" wrapText="1"/>
    </xf>
    <xf numFmtId="0" fontId="11" fillId="2" borderId="12" xfId="2" applyFont="1" applyFill="1" applyBorder="1" applyAlignment="1">
      <alignment horizontal="center" wrapText="1"/>
    </xf>
  </cellXfs>
  <cellStyles count="5">
    <cellStyle name="Обычный" xfId="0" builtinId="0"/>
    <cellStyle name="Обычный_FORM3.1" xfId="1"/>
    <cellStyle name="Обычный_methodics230802-pril1-3" xfId="2"/>
    <cellStyle name="Обычный_Tarif_2002 год" xfId="3"/>
    <cellStyle name="Обычный_Книга1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ocuments%20and%20Settings/nataliya.gernova.AIRPORTDON.000/&#1052;&#1086;&#1080;%20&#1076;&#1086;&#1082;&#1091;&#1084;&#1077;&#1085;&#1090;&#1099;/Downloads/&#1084;&#1091;&#1089;&#1080;&#1085;&#1086;&#1074;/&#1089;&#1090;&#1088;&#1091;&#1082;&#1090;&#1091;&#1088;&#1072;%20&#1073;&#1072;&#1083;&#1072;&#1085;&#1089;&#1072;%20&#1086;&#1090;&#1074;&#1077;&#109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.3"/>
      <sheetName val="1.4"/>
      <sheetName val="1.5"/>
      <sheetName val="1.6"/>
    </sheetNames>
    <sheetDataSet>
      <sheetData sheetId="0" refreshError="1"/>
      <sheetData sheetId="1">
        <row r="8">
          <cell r="D8">
            <v>48.76</v>
          </cell>
          <cell r="E8">
            <v>0</v>
          </cell>
          <cell r="F8">
            <v>14.12</v>
          </cell>
          <cell r="G8">
            <v>0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15"/>
  </sheetPr>
  <dimension ref="A1:R117"/>
  <sheetViews>
    <sheetView showGridLines="0" tabSelected="1" topLeftCell="A33" zoomScaleNormal="100" zoomScaleSheetLayoutView="100" workbookViewId="0">
      <selection activeCell="C40" sqref="C40"/>
    </sheetView>
  </sheetViews>
  <sheetFormatPr defaultRowHeight="12.75"/>
  <cols>
    <col min="1" max="1" width="5.33203125" style="1" customWidth="1"/>
    <col min="2" max="2" width="29.33203125" style="1" customWidth="1"/>
    <col min="3" max="3" width="7.1640625" style="1" customWidth="1"/>
    <col min="4" max="4" width="7.33203125" style="1" customWidth="1"/>
    <col min="5" max="5" width="7.83203125" style="1" customWidth="1"/>
    <col min="6" max="6" width="8.1640625" style="1" customWidth="1"/>
    <col min="7" max="7" width="7.83203125" style="1" customWidth="1"/>
    <col min="8" max="8" width="6.5" style="1" customWidth="1"/>
    <col min="9" max="9" width="6.83203125" style="1" customWidth="1"/>
    <col min="10" max="10" width="7.33203125" style="1" customWidth="1"/>
    <col min="11" max="11" width="7.1640625" style="1" customWidth="1"/>
    <col min="12" max="12" width="8" style="1" customWidth="1"/>
    <col min="13" max="13" width="7.83203125" style="1" customWidth="1"/>
    <col min="14" max="16384" width="9.33203125" style="1"/>
  </cols>
  <sheetData>
    <row r="1" spans="1:18">
      <c r="K1" s="67"/>
      <c r="M1" s="66"/>
    </row>
    <row r="2" spans="1:18" ht="35.25" customHeight="1">
      <c r="A2" s="70" t="s">
        <v>69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</row>
    <row r="3" spans="1:18" ht="13.5" thickBot="1">
      <c r="H3" s="66"/>
    </row>
    <row r="4" spans="1:18" ht="20.25" customHeight="1">
      <c r="A4" s="68" t="s">
        <v>68</v>
      </c>
      <c r="B4" s="68" t="s">
        <v>67</v>
      </c>
      <c r="C4" s="69" t="s">
        <v>66</v>
      </c>
      <c r="D4" s="65" t="s">
        <v>65</v>
      </c>
      <c r="E4" s="61" t="s">
        <v>64</v>
      </c>
      <c r="F4" s="63"/>
      <c r="G4" s="62" t="s">
        <v>4</v>
      </c>
      <c r="H4" s="58"/>
      <c r="I4" s="65" t="s">
        <v>62</v>
      </c>
      <c r="J4" s="64" t="s">
        <v>63</v>
      </c>
      <c r="K4" s="63"/>
      <c r="L4" s="62" t="s">
        <v>4</v>
      </c>
      <c r="M4" s="58"/>
      <c r="N4" s="65" t="s">
        <v>70</v>
      </c>
      <c r="O4" s="61" t="s">
        <v>61</v>
      </c>
      <c r="P4" s="60"/>
      <c r="Q4" s="59"/>
      <c r="R4" s="58" t="s">
        <v>4</v>
      </c>
    </row>
    <row r="5" spans="1:18" ht="18.75" customHeight="1">
      <c r="A5" s="68"/>
      <c r="B5" s="68"/>
      <c r="C5" s="69"/>
      <c r="D5" s="57" t="s">
        <v>60</v>
      </c>
      <c r="E5" s="56" t="s">
        <v>59</v>
      </c>
      <c r="F5" s="56" t="s">
        <v>58</v>
      </c>
      <c r="G5" s="56" t="s">
        <v>57</v>
      </c>
      <c r="H5" s="55" t="s">
        <v>56</v>
      </c>
      <c r="I5" s="57" t="s">
        <v>60</v>
      </c>
      <c r="J5" s="56" t="s">
        <v>59</v>
      </c>
      <c r="K5" s="56" t="s">
        <v>58</v>
      </c>
      <c r="L5" s="56" t="s">
        <v>57</v>
      </c>
      <c r="M5" s="55" t="s">
        <v>56</v>
      </c>
      <c r="N5" s="57" t="s">
        <v>60</v>
      </c>
      <c r="O5" s="56" t="s">
        <v>59</v>
      </c>
      <c r="P5" s="56" t="s">
        <v>58</v>
      </c>
      <c r="Q5" s="56" t="s">
        <v>57</v>
      </c>
      <c r="R5" s="55" t="s">
        <v>56</v>
      </c>
    </row>
    <row r="6" spans="1:18" s="49" customFormat="1" thickBot="1">
      <c r="A6" s="54">
        <v>1</v>
      </c>
      <c r="B6" s="51">
        <f>+A6+1</f>
        <v>2</v>
      </c>
      <c r="C6" s="53">
        <f>+B6+1</f>
        <v>3</v>
      </c>
      <c r="D6" s="52">
        <v>4</v>
      </c>
      <c r="E6" s="51">
        <v>5</v>
      </c>
      <c r="F6" s="51">
        <v>6</v>
      </c>
      <c r="G6" s="51">
        <v>7</v>
      </c>
      <c r="H6" s="50">
        <v>8</v>
      </c>
      <c r="I6" s="52">
        <v>9</v>
      </c>
      <c r="J6" s="51">
        <f t="shared" ref="J6:R6" si="0">+I6+1</f>
        <v>10</v>
      </c>
      <c r="K6" s="51">
        <f t="shared" si="0"/>
        <v>11</v>
      </c>
      <c r="L6" s="51">
        <f t="shared" si="0"/>
        <v>12</v>
      </c>
      <c r="M6" s="50">
        <f t="shared" si="0"/>
        <v>13</v>
      </c>
      <c r="N6" s="52">
        <f t="shared" si="0"/>
        <v>14</v>
      </c>
      <c r="O6" s="51">
        <f t="shared" si="0"/>
        <v>15</v>
      </c>
      <c r="P6" s="51">
        <f t="shared" si="0"/>
        <v>16</v>
      </c>
      <c r="Q6" s="51">
        <f t="shared" si="0"/>
        <v>17</v>
      </c>
      <c r="R6" s="50">
        <f t="shared" si="0"/>
        <v>18</v>
      </c>
    </row>
    <row r="7" spans="1:18" ht="24.75" thickBot="1">
      <c r="A7" s="28" t="s">
        <v>55</v>
      </c>
      <c r="B7" s="27" t="s">
        <v>54</v>
      </c>
      <c r="C7" s="26" t="s">
        <v>4</v>
      </c>
      <c r="D7" s="24">
        <f>D8+D26+D31</f>
        <v>0.67379999999999995</v>
      </c>
      <c r="E7" s="48"/>
      <c r="F7" s="48">
        <f>F8+F31</f>
        <v>0.79289333680000007</v>
      </c>
      <c r="G7" s="48"/>
      <c r="H7" s="48">
        <f>G7+F7+E7+D7</f>
        <v>1.4666933368000001</v>
      </c>
      <c r="I7" s="24">
        <f>I8+I26+I31</f>
        <v>0.72004800000000002</v>
      </c>
      <c r="J7" s="48"/>
      <c r="K7" s="48">
        <f>K8+K31</f>
        <v>0.80841044560000008</v>
      </c>
      <c r="L7" s="48"/>
      <c r="M7" s="47">
        <f>L7+K7+J7+I7</f>
        <v>1.5284584456000001</v>
      </c>
      <c r="N7" s="24">
        <v>0.69399999999999995</v>
      </c>
      <c r="O7" s="48"/>
      <c r="P7" s="48">
        <v>1.28</v>
      </c>
      <c r="Q7" s="48"/>
      <c r="R7" s="47">
        <f>Q7+P7+O7+N7</f>
        <v>1.974</v>
      </c>
    </row>
    <row r="8" spans="1:18" ht="25.5">
      <c r="A8" s="28" t="s">
        <v>53</v>
      </c>
      <c r="B8" s="37" t="s">
        <v>52</v>
      </c>
      <c r="C8" s="36" t="s">
        <v>4</v>
      </c>
      <c r="D8" s="34">
        <f>D11*D10*D9/1000000</f>
        <v>0.43975199999999992</v>
      </c>
      <c r="E8" s="24"/>
      <c r="F8" s="24">
        <f>F11*F10*F9/1000000</f>
        <v>0.61596973680000011</v>
      </c>
      <c r="G8" s="24"/>
      <c r="H8" s="24">
        <f>G8+F8+E8+D8</f>
        <v>1.0557217368</v>
      </c>
      <c r="I8" s="24">
        <f>I11*I10*I9/1000000</f>
        <v>0.48004800000000009</v>
      </c>
      <c r="J8" s="24"/>
      <c r="K8" s="24">
        <f>K11*K10*K9/1000000</f>
        <v>0.63941044560000004</v>
      </c>
      <c r="L8" s="24"/>
      <c r="M8" s="23">
        <f>L8+K8+J8+I8</f>
        <v>1.1194584456000001</v>
      </c>
      <c r="N8" s="24">
        <v>0.126</v>
      </c>
      <c r="O8" s="24"/>
      <c r="P8" s="24">
        <v>0.34399999999999997</v>
      </c>
      <c r="Q8" s="24"/>
      <c r="R8" s="23">
        <f>Q8+P8+O8+N8</f>
        <v>0.47</v>
      </c>
    </row>
    <row r="9" spans="1:18" ht="21.75" customHeight="1">
      <c r="A9" s="28" t="s">
        <v>16</v>
      </c>
      <c r="B9" s="33" t="s">
        <v>15</v>
      </c>
      <c r="C9" s="72" t="s">
        <v>51</v>
      </c>
      <c r="D9" s="46">
        <v>2.5099999999999998</v>
      </c>
      <c r="E9" s="35"/>
      <c r="F9" s="35">
        <v>4.7300000000000004</v>
      </c>
      <c r="G9" s="24"/>
      <c r="H9" s="24"/>
      <c r="I9" s="24">
        <v>2.74</v>
      </c>
      <c r="J9" s="24"/>
      <c r="K9" s="35">
        <v>4.91</v>
      </c>
      <c r="L9" s="24"/>
      <c r="M9" s="23"/>
      <c r="N9" s="24">
        <v>2.74</v>
      </c>
      <c r="O9" s="24"/>
      <c r="P9" s="35">
        <v>4.91</v>
      </c>
      <c r="Q9" s="24"/>
      <c r="R9" s="23"/>
    </row>
    <row r="10" spans="1:18" ht="19.5" customHeight="1">
      <c r="A10" s="28" t="s">
        <v>13</v>
      </c>
      <c r="B10" s="73" t="s">
        <v>50</v>
      </c>
      <c r="C10" s="32" t="s">
        <v>49</v>
      </c>
      <c r="D10" s="45">
        <v>20</v>
      </c>
      <c r="E10" s="45"/>
      <c r="F10" s="45">
        <v>14.866</v>
      </c>
      <c r="G10" s="25"/>
      <c r="H10" s="25">
        <v>34.866</v>
      </c>
      <c r="I10" s="45">
        <v>20</v>
      </c>
      <c r="J10" s="45"/>
      <c r="K10" s="45">
        <v>14.866</v>
      </c>
      <c r="L10" s="25"/>
      <c r="M10" s="44">
        <v>34.866</v>
      </c>
      <c r="N10" s="45">
        <v>20</v>
      </c>
      <c r="O10" s="45"/>
      <c r="P10" s="45">
        <v>14.866</v>
      </c>
      <c r="Q10" s="25"/>
      <c r="R10" s="44">
        <v>34.866</v>
      </c>
    </row>
    <row r="11" spans="1:18">
      <c r="A11" s="28" t="s">
        <v>20</v>
      </c>
      <c r="B11" s="33" t="s">
        <v>48</v>
      </c>
      <c r="C11" s="32" t="s">
        <v>47</v>
      </c>
      <c r="D11" s="43">
        <v>8760</v>
      </c>
      <c r="E11" s="43"/>
      <c r="F11" s="43">
        <v>8760</v>
      </c>
      <c r="G11" s="43"/>
      <c r="H11" s="43"/>
      <c r="I11" s="43">
        <v>8760</v>
      </c>
      <c r="J11" s="43"/>
      <c r="K11" s="43">
        <v>8760</v>
      </c>
      <c r="L11" s="43"/>
      <c r="M11" s="43"/>
      <c r="N11" s="43">
        <v>8760</v>
      </c>
      <c r="O11" s="43"/>
      <c r="P11" s="43">
        <v>8760</v>
      </c>
      <c r="Q11" s="43"/>
      <c r="R11" s="42"/>
    </row>
    <row r="12" spans="1:18" ht="24" hidden="1" customHeight="1" thickBot="1">
      <c r="A12" s="28" t="s">
        <v>46</v>
      </c>
      <c r="B12" s="33" t="s">
        <v>45</v>
      </c>
      <c r="C12" s="32" t="s">
        <v>4</v>
      </c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3"/>
    </row>
    <row r="13" spans="1:18" ht="48" hidden="1" customHeight="1" thickBot="1">
      <c r="A13" s="28" t="s">
        <v>16</v>
      </c>
      <c r="B13" s="33" t="s">
        <v>15</v>
      </c>
      <c r="C13" s="32" t="s">
        <v>37</v>
      </c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3"/>
    </row>
    <row r="14" spans="1:18" ht="12.75" hidden="1" customHeight="1" thickBot="1">
      <c r="A14" s="28" t="s">
        <v>13</v>
      </c>
      <c r="B14" s="33" t="s">
        <v>36</v>
      </c>
      <c r="C14" s="32" t="s">
        <v>35</v>
      </c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3"/>
    </row>
    <row r="15" spans="1:18" ht="25.5" hidden="1" customHeight="1" thickBot="1">
      <c r="A15" s="28" t="s">
        <v>44</v>
      </c>
      <c r="B15" s="33" t="s">
        <v>43</v>
      </c>
      <c r="C15" s="32" t="s">
        <v>4</v>
      </c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3"/>
    </row>
    <row r="16" spans="1:18" ht="26.25" hidden="1" customHeight="1" thickBot="1">
      <c r="A16" s="28" t="s">
        <v>16</v>
      </c>
      <c r="B16" s="33" t="s">
        <v>15</v>
      </c>
      <c r="C16" s="32" t="s">
        <v>37</v>
      </c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3"/>
    </row>
    <row r="17" spans="1:18" ht="12.75" hidden="1" customHeight="1" thickBot="1">
      <c r="A17" s="28" t="s">
        <v>13</v>
      </c>
      <c r="B17" s="33" t="s">
        <v>36</v>
      </c>
      <c r="C17" s="32" t="s">
        <v>35</v>
      </c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3"/>
    </row>
    <row r="18" spans="1:18" ht="25.5" hidden="1" customHeight="1" thickBot="1">
      <c r="A18" s="28" t="s">
        <v>42</v>
      </c>
      <c r="B18" s="33" t="s">
        <v>41</v>
      </c>
      <c r="C18" s="32" t="s">
        <v>4</v>
      </c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3"/>
    </row>
    <row r="19" spans="1:18" ht="25.5" hidden="1" customHeight="1" thickBot="1">
      <c r="A19" s="28" t="s">
        <v>40</v>
      </c>
      <c r="B19" s="33" t="s">
        <v>38</v>
      </c>
      <c r="C19" s="32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3"/>
    </row>
    <row r="20" spans="1:18" ht="48" hidden="1" customHeight="1" thickBot="1">
      <c r="A20" s="28" t="s">
        <v>16</v>
      </c>
      <c r="B20" s="33" t="s">
        <v>15</v>
      </c>
      <c r="C20" s="32" t="s">
        <v>37</v>
      </c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3"/>
    </row>
    <row r="21" spans="1:18" ht="12.75" hidden="1" customHeight="1" thickBot="1">
      <c r="A21" s="28" t="s">
        <v>13</v>
      </c>
      <c r="B21" s="33" t="s">
        <v>36</v>
      </c>
      <c r="C21" s="32" t="s">
        <v>35</v>
      </c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3"/>
    </row>
    <row r="22" spans="1:18" ht="25.5" hidden="1" customHeight="1" thickBot="1">
      <c r="A22" s="28" t="s">
        <v>39</v>
      </c>
      <c r="B22" s="33" t="s">
        <v>38</v>
      </c>
      <c r="C22" s="32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3"/>
    </row>
    <row r="23" spans="1:18" ht="48" hidden="1" customHeight="1" thickBot="1">
      <c r="A23" s="28" t="s">
        <v>16</v>
      </c>
      <c r="B23" s="33" t="s">
        <v>15</v>
      </c>
      <c r="C23" s="32" t="s">
        <v>37</v>
      </c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3"/>
    </row>
    <row r="24" spans="1:18" ht="12.75" hidden="1" customHeight="1" thickBot="1">
      <c r="A24" s="28" t="s">
        <v>13</v>
      </c>
      <c r="B24" s="33" t="s">
        <v>36</v>
      </c>
      <c r="C24" s="32" t="s">
        <v>35</v>
      </c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3"/>
    </row>
    <row r="25" spans="1:18" ht="12.75" hidden="1" customHeight="1" thickBot="1">
      <c r="A25" s="28" t="s">
        <v>34</v>
      </c>
      <c r="B25" s="33" t="s">
        <v>26</v>
      </c>
      <c r="C25" s="32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3"/>
    </row>
    <row r="26" spans="1:18" ht="25.5">
      <c r="A26" s="28" t="s">
        <v>33</v>
      </c>
      <c r="B26" s="33" t="s">
        <v>32</v>
      </c>
      <c r="C26" s="32" t="s">
        <v>4</v>
      </c>
      <c r="D26" s="41"/>
      <c r="E26" s="24"/>
      <c r="F26" s="24"/>
      <c r="G26" s="24"/>
      <c r="H26" s="41"/>
      <c r="I26" s="41"/>
      <c r="J26" s="24"/>
      <c r="K26" s="24"/>
      <c r="L26" s="24"/>
      <c r="M26" s="41"/>
      <c r="N26" s="41"/>
      <c r="O26" s="24"/>
      <c r="P26" s="24"/>
      <c r="Q26" s="24"/>
      <c r="R26" s="40"/>
    </row>
    <row r="27" spans="1:18" ht="24.75" customHeight="1">
      <c r="A27" s="28" t="s">
        <v>31</v>
      </c>
      <c r="B27" s="33" t="s">
        <v>30</v>
      </c>
      <c r="C27" s="32" t="s">
        <v>4</v>
      </c>
      <c r="D27" s="41"/>
      <c r="E27" s="24"/>
      <c r="F27" s="24"/>
      <c r="G27" s="24"/>
      <c r="H27" s="41"/>
      <c r="I27" s="41"/>
      <c r="J27" s="24"/>
      <c r="K27" s="24"/>
      <c r="L27" s="24"/>
      <c r="M27" s="41"/>
      <c r="N27" s="41"/>
      <c r="O27" s="24"/>
      <c r="P27" s="24"/>
      <c r="Q27" s="24"/>
      <c r="R27" s="40"/>
    </row>
    <row r="28" spans="1:18" ht="22.5" customHeight="1">
      <c r="A28" s="28" t="s">
        <v>16</v>
      </c>
      <c r="B28" s="33" t="s">
        <v>15</v>
      </c>
      <c r="C28" s="72" t="s">
        <v>29</v>
      </c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3"/>
    </row>
    <row r="29" spans="1:18">
      <c r="A29" s="28" t="s">
        <v>13</v>
      </c>
      <c r="B29" s="33" t="s">
        <v>28</v>
      </c>
      <c r="C29" s="32" t="s">
        <v>11</v>
      </c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3"/>
    </row>
    <row r="30" spans="1:18" ht="18.75" customHeight="1" thickBot="1">
      <c r="A30" s="28" t="s">
        <v>27</v>
      </c>
      <c r="B30" s="31" t="s">
        <v>26</v>
      </c>
      <c r="C30" s="74" t="s">
        <v>4</v>
      </c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3"/>
    </row>
    <row r="31" spans="1:18" ht="13.5" thickBot="1">
      <c r="A31" s="28" t="s">
        <v>25</v>
      </c>
      <c r="B31" s="39" t="s">
        <v>24</v>
      </c>
      <c r="C31" s="38"/>
      <c r="D31" s="24">
        <f>D35*D33/100</f>
        <v>0.23404799999999998</v>
      </c>
      <c r="E31" s="24"/>
      <c r="F31" s="24">
        <f>F35*F33/100</f>
        <v>0.17692359999999996</v>
      </c>
      <c r="G31" s="24"/>
      <c r="H31" s="24">
        <f>H35*H33/100</f>
        <v>0</v>
      </c>
      <c r="I31" s="24">
        <v>0.24</v>
      </c>
      <c r="J31" s="24">
        <f>J35*J33/100</f>
        <v>0</v>
      </c>
      <c r="K31" s="24">
        <v>0.16900000000000001</v>
      </c>
      <c r="L31" s="23" t="s">
        <v>71</v>
      </c>
      <c r="M31" s="23">
        <v>0.40899999999999997</v>
      </c>
      <c r="N31" s="24">
        <v>0.182</v>
      </c>
      <c r="O31" s="24"/>
      <c r="P31" s="24">
        <v>0.496</v>
      </c>
      <c r="Q31" s="24"/>
      <c r="R31" s="23">
        <f>Q31+P31+O31+N31</f>
        <v>0.67799999999999994</v>
      </c>
    </row>
    <row r="32" spans="1:18" ht="25.5">
      <c r="A32" s="28" t="s">
        <v>23</v>
      </c>
      <c r="B32" s="37" t="s">
        <v>22</v>
      </c>
      <c r="C32" s="36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3"/>
    </row>
    <row r="33" spans="1:18">
      <c r="A33" s="28" t="s">
        <v>16</v>
      </c>
      <c r="B33" s="33" t="s">
        <v>15</v>
      </c>
      <c r="C33" s="32" t="s">
        <v>2</v>
      </c>
      <c r="D33" s="34">
        <v>0.48</v>
      </c>
      <c r="E33" s="24"/>
      <c r="F33" s="35">
        <v>1.2529999999999999</v>
      </c>
      <c r="G33" s="24"/>
      <c r="H33" s="24"/>
      <c r="I33" s="24">
        <v>0.52</v>
      </c>
      <c r="J33" s="24"/>
      <c r="K33" s="24">
        <v>1.262</v>
      </c>
      <c r="L33" s="24"/>
      <c r="M33" s="24"/>
      <c r="N33" s="34">
        <v>0.52</v>
      </c>
      <c r="O33" s="24"/>
      <c r="P33" s="24">
        <v>1.262</v>
      </c>
      <c r="Q33" s="24"/>
      <c r="R33" s="23"/>
    </row>
    <row r="34" spans="1:18">
      <c r="A34" s="28" t="s">
        <v>13</v>
      </c>
      <c r="B34" s="33" t="s">
        <v>21</v>
      </c>
      <c r="C34" s="32"/>
      <c r="D34" s="24">
        <v>1</v>
      </c>
      <c r="E34" s="24"/>
      <c r="F34" s="24">
        <v>1</v>
      </c>
      <c r="G34" s="24"/>
      <c r="H34" s="24"/>
      <c r="I34" s="24">
        <v>1</v>
      </c>
      <c r="J34" s="24"/>
      <c r="K34" s="24">
        <v>1</v>
      </c>
      <c r="L34" s="24"/>
      <c r="M34" s="24"/>
      <c r="N34" s="24">
        <v>1</v>
      </c>
      <c r="O34" s="24"/>
      <c r="P34" s="24">
        <v>1</v>
      </c>
      <c r="Q34" s="24"/>
      <c r="R34" s="23"/>
    </row>
    <row r="35" spans="1:18" ht="24">
      <c r="A35" s="28" t="s">
        <v>20</v>
      </c>
      <c r="B35" s="33" t="s">
        <v>19</v>
      </c>
      <c r="C35" s="32" t="s">
        <v>4</v>
      </c>
      <c r="D35" s="24">
        <f>'[1]1.4'!D8</f>
        <v>48.76</v>
      </c>
      <c r="E35" s="24">
        <f>'[1]1.4'!E8</f>
        <v>0</v>
      </c>
      <c r="F35" s="24">
        <f>'[1]1.4'!F8</f>
        <v>14.12</v>
      </c>
      <c r="G35" s="24">
        <f>'[1]1.4'!G8</f>
        <v>0</v>
      </c>
      <c r="H35" s="24">
        <f>D35</f>
        <v>48.76</v>
      </c>
      <c r="I35" s="24">
        <v>41.258000000000003</v>
      </c>
      <c r="J35" s="24"/>
      <c r="K35" s="24">
        <v>0</v>
      </c>
      <c r="L35" s="24"/>
      <c r="M35" s="24">
        <f>I35</f>
        <v>41.258000000000003</v>
      </c>
      <c r="N35" s="24">
        <v>39.518999999999998</v>
      </c>
      <c r="O35" s="24"/>
      <c r="P35" s="24">
        <v>0</v>
      </c>
      <c r="Q35" s="24"/>
      <c r="R35" s="23">
        <f>N35</f>
        <v>39.518999999999998</v>
      </c>
    </row>
    <row r="36" spans="1:18" ht="22.5">
      <c r="A36" s="28" t="s">
        <v>18</v>
      </c>
      <c r="B36" s="73" t="s">
        <v>17</v>
      </c>
      <c r="C36" s="72" t="s">
        <v>4</v>
      </c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3"/>
    </row>
    <row r="37" spans="1:18" ht="18" customHeight="1">
      <c r="A37" s="28" t="s">
        <v>16</v>
      </c>
      <c r="B37" s="33" t="s">
        <v>15</v>
      </c>
      <c r="C37" s="72" t="s">
        <v>14</v>
      </c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3"/>
    </row>
    <row r="38" spans="1:18" ht="17.25" customHeight="1" thickBot="1">
      <c r="A38" s="28" t="s">
        <v>13</v>
      </c>
      <c r="B38" s="31" t="s">
        <v>12</v>
      </c>
      <c r="C38" s="30" t="s">
        <v>11</v>
      </c>
      <c r="D38" s="24"/>
      <c r="E38" s="24"/>
      <c r="F38" s="24"/>
      <c r="G38" s="29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3"/>
    </row>
    <row r="39" spans="1:18" ht="26.25" customHeight="1" thickBot="1">
      <c r="A39" s="28" t="s">
        <v>10</v>
      </c>
      <c r="B39" s="71" t="s">
        <v>9</v>
      </c>
      <c r="C39" s="26" t="s">
        <v>4</v>
      </c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3"/>
    </row>
    <row r="40" spans="1:18" ht="24" customHeight="1" thickBot="1">
      <c r="A40" s="28" t="s">
        <v>8</v>
      </c>
      <c r="B40" s="71" t="s">
        <v>7</v>
      </c>
      <c r="C40" s="76" t="s">
        <v>4</v>
      </c>
      <c r="D40" s="24">
        <v>0.254</v>
      </c>
      <c r="E40" s="24"/>
      <c r="F40" s="24">
        <v>0.125</v>
      </c>
      <c r="G40" s="24"/>
      <c r="H40" s="24">
        <f>D40+F40</f>
        <v>0.379</v>
      </c>
      <c r="I40" s="25">
        <v>0.27300000000000002</v>
      </c>
      <c r="J40" s="25"/>
      <c r="K40" s="25">
        <v>0.13200000000000001</v>
      </c>
      <c r="L40" s="24"/>
      <c r="M40" s="24">
        <v>0.13200000000000001</v>
      </c>
      <c r="N40" s="24">
        <v>0.105</v>
      </c>
      <c r="O40" s="24"/>
      <c r="P40" s="24">
        <v>0.10299999999999999</v>
      </c>
      <c r="Q40" s="24"/>
      <c r="R40" s="23">
        <v>0.20799999999999999</v>
      </c>
    </row>
    <row r="41" spans="1:18" ht="21.75" customHeight="1" thickBot="1">
      <c r="A41" s="22" t="s">
        <v>6</v>
      </c>
      <c r="B41" s="21" t="s">
        <v>5</v>
      </c>
      <c r="C41" s="75" t="s">
        <v>4</v>
      </c>
      <c r="D41" s="20">
        <f>D7+D39</f>
        <v>0.67379999999999995</v>
      </c>
      <c r="E41" s="20"/>
      <c r="F41" s="20">
        <f>F7+F39+F40</f>
        <v>0.91789333680000007</v>
      </c>
      <c r="G41" s="20"/>
      <c r="H41" s="20">
        <f>D41+E41+F41+G41</f>
        <v>1.5916933368000001</v>
      </c>
      <c r="I41" s="19">
        <v>0.72</v>
      </c>
      <c r="J41" s="19">
        <f>J7+J39+J40</f>
        <v>0</v>
      </c>
      <c r="K41" s="19">
        <f>K7+K39+K40</f>
        <v>0.94041044560000009</v>
      </c>
      <c r="L41" s="19">
        <f>L7+L39+L40</f>
        <v>0</v>
      </c>
      <c r="M41" s="19">
        <f>I41+J41+K41+L41</f>
        <v>1.6604104456000002</v>
      </c>
      <c r="N41" s="19">
        <f>N7+N39</f>
        <v>0.69399999999999995</v>
      </c>
      <c r="O41" s="19"/>
      <c r="P41" s="19">
        <f>P7+P39+P40</f>
        <v>1.383</v>
      </c>
      <c r="Q41" s="19"/>
      <c r="R41" s="18">
        <f>N41+O41+P41+Q41</f>
        <v>2.077</v>
      </c>
    </row>
    <row r="42" spans="1:18" ht="16.5" thickBot="1">
      <c r="A42" s="17"/>
      <c r="B42" s="16" t="s">
        <v>3</v>
      </c>
      <c r="C42" s="15" t="s">
        <v>2</v>
      </c>
      <c r="D42" s="14">
        <v>1.151</v>
      </c>
      <c r="E42" s="13">
        <v>0.35799999999999998</v>
      </c>
      <c r="F42" s="13">
        <v>3.4119999999999999</v>
      </c>
      <c r="G42" s="13">
        <v>2.5640000000000001</v>
      </c>
      <c r="H42" s="12">
        <v>7.4850000000000003</v>
      </c>
      <c r="I42" s="14">
        <f>I41/M35*100</f>
        <v>1.7451160986960104</v>
      </c>
      <c r="J42" s="13">
        <f>J41/M35*100</f>
        <v>0</v>
      </c>
      <c r="K42" s="13">
        <f>K41/M35*100</f>
        <v>2.2793408444422898</v>
      </c>
      <c r="L42" s="13">
        <f>L41/M35*100</f>
        <v>0</v>
      </c>
      <c r="M42" s="12">
        <f>M41/M35*100</f>
        <v>4.0244569431383006</v>
      </c>
      <c r="N42" s="14">
        <f>N41/R35*100</f>
        <v>1.7561173106606949</v>
      </c>
      <c r="O42" s="13">
        <f>O41/R35*100</f>
        <v>0</v>
      </c>
      <c r="P42" s="13">
        <f>P41/R35*100</f>
        <v>3.499582479313748</v>
      </c>
      <c r="Q42" s="13">
        <f>Q41/R35*100</f>
        <v>0</v>
      </c>
      <c r="R42" s="12">
        <f>R41/R35*100</f>
        <v>5.2556997899744422</v>
      </c>
    </row>
    <row r="43" spans="1:18">
      <c r="B43" s="4"/>
      <c r="C43" s="3"/>
    </row>
    <row r="44" spans="1:18">
      <c r="A44" s="10"/>
      <c r="B44" s="11"/>
      <c r="C44" s="10"/>
      <c r="D44" s="10"/>
      <c r="E44" s="10"/>
      <c r="F44" s="10"/>
      <c r="G44" s="10"/>
      <c r="H44" s="10"/>
      <c r="I44" s="10"/>
      <c r="J44" s="10"/>
      <c r="K44" s="10"/>
    </row>
    <row r="45" spans="1:18" ht="13.5" customHeight="1">
      <c r="A45" s="8"/>
      <c r="B45" s="9" t="s">
        <v>1</v>
      </c>
      <c r="C45" s="8"/>
      <c r="D45" s="5"/>
      <c r="E45" s="8"/>
      <c r="F45" s="8"/>
      <c r="G45" s="8"/>
      <c r="H45" s="8"/>
      <c r="I45" s="8"/>
      <c r="J45" s="8"/>
      <c r="K45" s="10"/>
    </row>
    <row r="46" spans="1:18" ht="6.75" customHeight="1">
      <c r="A46" s="8"/>
      <c r="B46" s="9"/>
      <c r="C46" s="8"/>
      <c r="D46" s="5"/>
      <c r="E46" s="8"/>
      <c r="F46" s="8"/>
      <c r="G46" s="8"/>
      <c r="H46" s="8"/>
      <c r="I46" s="8"/>
      <c r="J46" s="8"/>
      <c r="K46" s="10"/>
    </row>
    <row r="47" spans="1:18">
      <c r="A47" s="5"/>
      <c r="B47" s="9" t="s">
        <v>0</v>
      </c>
      <c r="C47" s="8"/>
      <c r="D47" s="5"/>
      <c r="E47" s="5"/>
      <c r="F47" s="5"/>
      <c r="G47" s="5"/>
      <c r="H47" s="8"/>
      <c r="I47" s="5"/>
      <c r="J47" s="5"/>
    </row>
    <row r="48" spans="1:18">
      <c r="A48" s="5"/>
      <c r="B48" s="7"/>
      <c r="C48" s="6"/>
      <c r="D48" s="5"/>
      <c r="E48" s="5"/>
      <c r="F48" s="5"/>
      <c r="G48" s="5"/>
      <c r="H48" s="5"/>
      <c r="I48" s="5"/>
      <c r="J48" s="5"/>
    </row>
    <row r="49" spans="2:3">
      <c r="B49" s="4"/>
      <c r="C49" s="3"/>
    </row>
    <row r="50" spans="2:3">
      <c r="B50" s="4"/>
      <c r="C50" s="3"/>
    </row>
    <row r="51" spans="2:3">
      <c r="B51" s="4"/>
      <c r="C51" s="3"/>
    </row>
    <row r="52" spans="2:3">
      <c r="B52" s="4"/>
      <c r="C52" s="3"/>
    </row>
    <row r="53" spans="2:3">
      <c r="B53" s="4"/>
      <c r="C53" s="3"/>
    </row>
    <row r="54" spans="2:3">
      <c r="B54" s="4"/>
      <c r="C54" s="3"/>
    </row>
    <row r="55" spans="2:3">
      <c r="B55" s="4"/>
      <c r="C55" s="3"/>
    </row>
    <row r="56" spans="2:3">
      <c r="B56" s="4"/>
      <c r="C56" s="3"/>
    </row>
    <row r="57" spans="2:3">
      <c r="B57" s="4"/>
      <c r="C57" s="3"/>
    </row>
    <row r="58" spans="2:3">
      <c r="B58" s="4"/>
      <c r="C58" s="3"/>
    </row>
    <row r="59" spans="2:3">
      <c r="B59" s="4"/>
      <c r="C59" s="3"/>
    </row>
    <row r="60" spans="2:3">
      <c r="B60" s="4"/>
      <c r="C60" s="3"/>
    </row>
    <row r="61" spans="2:3">
      <c r="B61" s="4"/>
      <c r="C61" s="3"/>
    </row>
    <row r="62" spans="2:3">
      <c r="B62" s="4"/>
      <c r="C62" s="3"/>
    </row>
    <row r="63" spans="2:3">
      <c r="B63" s="4"/>
      <c r="C63" s="3"/>
    </row>
    <row r="64" spans="2:3">
      <c r="B64" s="4"/>
      <c r="C64" s="3"/>
    </row>
    <row r="65" spans="2:3">
      <c r="B65" s="4"/>
      <c r="C65" s="3"/>
    </row>
    <row r="66" spans="2:3">
      <c r="B66" s="4"/>
      <c r="C66" s="3"/>
    </row>
    <row r="67" spans="2:3">
      <c r="B67" s="4"/>
      <c r="C67" s="3"/>
    </row>
    <row r="68" spans="2:3">
      <c r="B68" s="4"/>
      <c r="C68" s="3"/>
    </row>
    <row r="69" spans="2:3">
      <c r="B69" s="4"/>
      <c r="C69" s="3"/>
    </row>
    <row r="70" spans="2:3">
      <c r="B70" s="4"/>
      <c r="C70" s="3"/>
    </row>
    <row r="71" spans="2:3">
      <c r="B71" s="4"/>
      <c r="C71" s="3"/>
    </row>
    <row r="72" spans="2:3">
      <c r="B72" s="4"/>
      <c r="C72" s="3"/>
    </row>
    <row r="73" spans="2:3">
      <c r="B73" s="4"/>
      <c r="C73" s="3"/>
    </row>
    <row r="74" spans="2:3">
      <c r="B74" s="4"/>
      <c r="C74" s="3"/>
    </row>
    <row r="75" spans="2:3">
      <c r="B75" s="4"/>
      <c r="C75" s="3"/>
    </row>
    <row r="76" spans="2:3">
      <c r="B76" s="4"/>
      <c r="C76" s="3"/>
    </row>
    <row r="77" spans="2:3">
      <c r="B77" s="4"/>
      <c r="C77" s="3"/>
    </row>
    <row r="78" spans="2:3">
      <c r="B78" s="4"/>
      <c r="C78" s="3"/>
    </row>
    <row r="79" spans="2:3">
      <c r="B79" s="4"/>
      <c r="C79" s="3"/>
    </row>
    <row r="80" spans="2:3">
      <c r="B80" s="4"/>
      <c r="C80" s="3"/>
    </row>
    <row r="81" spans="2:3">
      <c r="B81" s="4"/>
      <c r="C81" s="3"/>
    </row>
    <row r="82" spans="2:3">
      <c r="B82" s="4"/>
      <c r="C82" s="3"/>
    </row>
    <row r="83" spans="2:3">
      <c r="B83" s="4"/>
      <c r="C83" s="3"/>
    </row>
    <row r="84" spans="2:3">
      <c r="B84" s="4"/>
      <c r="C84" s="3"/>
    </row>
    <row r="85" spans="2:3">
      <c r="C85" s="2"/>
    </row>
    <row r="86" spans="2:3">
      <c r="C86" s="2"/>
    </row>
    <row r="87" spans="2:3">
      <c r="C87" s="2"/>
    </row>
    <row r="88" spans="2:3">
      <c r="C88" s="2"/>
    </row>
    <row r="89" spans="2:3">
      <c r="C89" s="2"/>
    </row>
    <row r="90" spans="2:3">
      <c r="C90" s="2"/>
    </row>
    <row r="91" spans="2:3">
      <c r="C91" s="2"/>
    </row>
    <row r="92" spans="2:3">
      <c r="C92" s="2"/>
    </row>
    <row r="93" spans="2:3">
      <c r="C93" s="2"/>
    </row>
    <row r="94" spans="2:3">
      <c r="C94" s="2"/>
    </row>
    <row r="95" spans="2:3">
      <c r="C95" s="2"/>
    </row>
    <row r="96" spans="2:3">
      <c r="C96" s="2"/>
    </row>
    <row r="97" spans="3:3">
      <c r="C97" s="2"/>
    </row>
    <row r="98" spans="3:3">
      <c r="C98" s="2"/>
    </row>
    <row r="99" spans="3:3">
      <c r="C99" s="2"/>
    </row>
    <row r="100" spans="3:3">
      <c r="C100" s="2"/>
    </row>
    <row r="101" spans="3:3">
      <c r="C101" s="2"/>
    </row>
    <row r="102" spans="3:3">
      <c r="C102" s="2"/>
    </row>
    <row r="103" spans="3:3">
      <c r="C103" s="2"/>
    </row>
    <row r="104" spans="3:3">
      <c r="C104" s="2"/>
    </row>
    <row r="105" spans="3:3">
      <c r="C105" s="2"/>
    </row>
    <row r="106" spans="3:3">
      <c r="C106" s="2"/>
    </row>
    <row r="107" spans="3:3">
      <c r="C107" s="2"/>
    </row>
    <row r="108" spans="3:3">
      <c r="C108" s="2"/>
    </row>
    <row r="109" spans="3:3">
      <c r="C109" s="2"/>
    </row>
    <row r="110" spans="3:3">
      <c r="C110" s="2"/>
    </row>
    <row r="111" spans="3:3">
      <c r="C111" s="2"/>
    </row>
    <row r="112" spans="3:3">
      <c r="C112" s="2"/>
    </row>
    <row r="113" spans="3:3">
      <c r="C113" s="2"/>
    </row>
    <row r="114" spans="3:3">
      <c r="C114" s="2"/>
    </row>
    <row r="115" spans="3:3">
      <c r="C115" s="2"/>
    </row>
    <row r="116" spans="3:3">
      <c r="C116" s="2"/>
    </row>
    <row r="117" spans="3:3">
      <c r="C117" s="2"/>
    </row>
  </sheetData>
  <mergeCells count="4">
    <mergeCell ref="A4:A5"/>
    <mergeCell ref="B4:B5"/>
    <mergeCell ref="C4:C5"/>
    <mergeCell ref="A2:R2"/>
  </mergeCells>
  <printOptions horizontalCentered="1"/>
  <pageMargins left="0.17" right="0.27559055118110237" top="0.39370078740157483" bottom="0" header="0" footer="0"/>
  <pageSetup paperSize="9" scale="90" orientation="landscape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3А</vt:lpstr>
    </vt:vector>
  </TitlesOfParts>
  <Company>ОАО Аэропорт Ростов на Дону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nataliya.gernova</dc:creator>
  <cp:lastModifiedBy>air</cp:lastModifiedBy>
  <cp:lastPrinted>2014-03-05T07:01:43Z</cp:lastPrinted>
  <dcterms:created xsi:type="dcterms:W3CDTF">2012-08-21T06:23:10Z</dcterms:created>
  <dcterms:modified xsi:type="dcterms:W3CDTF">2014-03-05T07:02:19Z</dcterms:modified>
</cp:coreProperties>
</file>